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xffff_\عمومی\امور متقاضیان\ميرجليلي\"/>
    </mc:Choice>
  </mc:AlternateContent>
  <xr:revisionPtr revIDLastSave="0" documentId="13_ncr:1_{DF8FBC99-9EC3-4748-B507-9962606E6156}" xr6:coauthVersionLast="47" xr6:coauthVersionMax="47" xr10:uidLastSave="{00000000-0000-0000-0000-000000000000}"/>
  <bookViews>
    <workbookView xWindow="-120" yWindow="-120" windowWidth="29040" windowHeight="15840" activeTab="1" xr2:uid="{8C97B27D-D088-401C-BBFC-096002E81B17}"/>
  </bookViews>
  <sheets>
    <sheet name="Sheet1 (3)" sheetId="3" r:id="rId1"/>
    <sheet name="Sheet1 (2)" sheetId="2" r:id="rId2"/>
    <sheet name="Sheet1" sheetId="1" r:id="rId3"/>
  </sheets>
  <definedNames>
    <definedName name="_xlnm.Print_Area" localSheetId="1">'Sheet1 (2)'!$A$2:$F$34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3" i="3"/>
  <c r="E3" i="3"/>
  <c r="D3" i="3"/>
  <c r="F4" i="3"/>
  <c r="E4" i="3"/>
  <c r="D4" i="3"/>
  <c r="F2" i="3"/>
  <c r="E2" i="3"/>
  <c r="D2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4" i="1"/>
  <c r="F2" i="1"/>
  <c r="G2" i="1"/>
  <c r="H2" i="1"/>
  <c r="F3" i="1"/>
  <c r="G3" i="1"/>
  <c r="H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4" i="1"/>
  <c r="F5" i="1"/>
  <c r="R5" i="1" s="1"/>
  <c r="F6" i="1"/>
  <c r="R6" i="1" s="1"/>
  <c r="F7" i="1"/>
  <c r="R7" i="1" s="1"/>
  <c r="F8" i="1"/>
  <c r="F9" i="1"/>
  <c r="F10" i="1"/>
  <c r="R10" i="1" s="1"/>
  <c r="F11" i="1"/>
  <c r="R11" i="1" s="1"/>
  <c r="F12" i="1"/>
  <c r="R12" i="1" s="1"/>
  <c r="F13" i="1"/>
  <c r="R13" i="1" s="1"/>
  <c r="F14" i="1"/>
  <c r="R14" i="1" s="1"/>
  <c r="F15" i="1"/>
  <c r="R15" i="1" s="1"/>
  <c r="F16" i="1"/>
  <c r="R16" i="1" s="1"/>
  <c r="F17" i="1"/>
  <c r="R17" i="1" s="1"/>
  <c r="F18" i="1"/>
  <c r="R18" i="1" s="1"/>
  <c r="F19" i="1"/>
  <c r="R19" i="1" s="1"/>
  <c r="F20" i="1"/>
  <c r="F21" i="1"/>
  <c r="R21" i="1" s="1"/>
  <c r="F22" i="1"/>
  <c r="F23" i="1"/>
  <c r="F24" i="1"/>
  <c r="R24" i="1" s="1"/>
  <c r="F25" i="1"/>
  <c r="F26" i="1"/>
  <c r="R26" i="1" s="1"/>
  <c r="F27" i="1"/>
  <c r="R27" i="1" s="1"/>
  <c r="F28" i="1"/>
  <c r="R28" i="1" s="1"/>
  <c r="F29" i="1"/>
  <c r="R29" i="1" s="1"/>
  <c r="F30" i="1"/>
  <c r="F31" i="1"/>
  <c r="R31" i="1" s="1"/>
  <c r="F32" i="1"/>
  <c r="R32" i="1" s="1"/>
  <c r="F33" i="1"/>
  <c r="R33" i="1" s="1"/>
  <c r="F4" i="1"/>
  <c r="R4" i="1" s="1"/>
  <c r="R8" i="1"/>
  <c r="R20" i="1"/>
  <c r="R25" i="1"/>
  <c r="C2" i="1"/>
  <c r="C3" i="1"/>
  <c r="K2" i="1"/>
  <c r="K3" i="1"/>
  <c r="E34" i="1"/>
  <c r="U12" i="1" l="1"/>
  <c r="X20" i="1"/>
  <c r="W7" i="1"/>
  <c r="T23" i="1"/>
  <c r="T11" i="1"/>
  <c r="W18" i="1"/>
  <c r="S20" i="1"/>
  <c r="R22" i="1"/>
  <c r="U13" i="1"/>
  <c r="U18" i="1"/>
  <c r="U5" i="1"/>
  <c r="V18" i="1"/>
  <c r="R23" i="1"/>
  <c r="S29" i="1"/>
  <c r="U6" i="1"/>
  <c r="V19" i="1"/>
  <c r="V16" i="1"/>
  <c r="S9" i="1"/>
  <c r="R9" i="1"/>
  <c r="X6" i="1"/>
  <c r="X17" i="1"/>
  <c r="X5" i="1"/>
  <c r="Q2" i="1"/>
  <c r="O3" i="1"/>
  <c r="L2" i="1"/>
  <c r="M2" i="1"/>
  <c r="P2" i="1" s="1"/>
  <c r="N2" i="1"/>
  <c r="L3" i="1"/>
  <c r="M3" i="1"/>
  <c r="P3" i="1" s="1"/>
  <c r="N3" i="1"/>
  <c r="Q3" i="1" s="1"/>
  <c r="J29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1" i="1"/>
  <c r="K32" i="1"/>
  <c r="K33" i="1"/>
  <c r="K4" i="1"/>
  <c r="J5" i="1"/>
  <c r="J6" i="1"/>
  <c r="J7" i="1"/>
  <c r="J8" i="1"/>
  <c r="J9" i="1"/>
  <c r="J10" i="1"/>
  <c r="J11" i="1"/>
  <c r="J12" i="1"/>
  <c r="J13" i="1"/>
  <c r="J14" i="1"/>
  <c r="P14" i="1" s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1" i="1"/>
  <c r="J32" i="1"/>
  <c r="J33" i="1"/>
  <c r="J4" i="1"/>
  <c r="N5" i="1"/>
  <c r="N6" i="1"/>
  <c r="N7" i="1"/>
  <c r="U7" i="1" s="1"/>
  <c r="N8" i="1"/>
  <c r="N9" i="1"/>
  <c r="X9" i="1" s="1"/>
  <c r="N10" i="1"/>
  <c r="N11" i="1"/>
  <c r="N12" i="1"/>
  <c r="X12" i="1" s="1"/>
  <c r="N13" i="1"/>
  <c r="X13" i="1" s="1"/>
  <c r="N14" i="1"/>
  <c r="U14" i="1" s="1"/>
  <c r="N15" i="1"/>
  <c r="X15" i="1" s="1"/>
  <c r="N16" i="1"/>
  <c r="X16" i="1" s="1"/>
  <c r="N17" i="1"/>
  <c r="U17" i="1" s="1"/>
  <c r="N18" i="1"/>
  <c r="X18" i="1" s="1"/>
  <c r="N19" i="1"/>
  <c r="X19" i="1" s="1"/>
  <c r="N20" i="1"/>
  <c r="U20" i="1" s="1"/>
  <c r="N21" i="1"/>
  <c r="X21" i="1" s="1"/>
  <c r="N22" i="1"/>
  <c r="N23" i="1"/>
  <c r="U23" i="1" s="1"/>
  <c r="N24" i="1"/>
  <c r="U24" i="1" s="1"/>
  <c r="N25" i="1"/>
  <c r="X25" i="1" s="1"/>
  <c r="N26" i="1"/>
  <c r="X26" i="1" s="1"/>
  <c r="N27" i="1"/>
  <c r="X27" i="1" s="1"/>
  <c r="N28" i="1"/>
  <c r="X28" i="1" s="1"/>
  <c r="N29" i="1"/>
  <c r="N30" i="1"/>
  <c r="N31" i="1"/>
  <c r="X31" i="1" s="1"/>
  <c r="N32" i="1"/>
  <c r="U32" i="1" s="1"/>
  <c r="N33" i="1"/>
  <c r="U33" i="1" s="1"/>
  <c r="N4" i="1"/>
  <c r="X4" i="1" s="1"/>
  <c r="M5" i="1"/>
  <c r="W5" i="1" s="1"/>
  <c r="M6" i="1"/>
  <c r="W6" i="1" s="1"/>
  <c r="M7" i="1"/>
  <c r="T7" i="1" s="1"/>
  <c r="M8" i="1"/>
  <c r="M9" i="1"/>
  <c r="W9" i="1" s="1"/>
  <c r="M10" i="1"/>
  <c r="W10" i="1" s="1"/>
  <c r="M11" i="1"/>
  <c r="W11" i="1" s="1"/>
  <c r="M12" i="1"/>
  <c r="W12" i="1" s="1"/>
  <c r="M13" i="1"/>
  <c r="W13" i="1" s="1"/>
  <c r="M14" i="1"/>
  <c r="M15" i="1"/>
  <c r="W15" i="1" s="1"/>
  <c r="M16" i="1"/>
  <c r="T16" i="1" s="1"/>
  <c r="M17" i="1"/>
  <c r="W17" i="1" s="1"/>
  <c r="M18" i="1"/>
  <c r="T18" i="1" s="1"/>
  <c r="M19" i="1"/>
  <c r="M20" i="1"/>
  <c r="T20" i="1" s="1"/>
  <c r="M21" i="1"/>
  <c r="M22" i="1"/>
  <c r="T22" i="1" s="1"/>
  <c r="M23" i="1"/>
  <c r="W23" i="1" s="1"/>
  <c r="M24" i="1"/>
  <c r="W24" i="1" s="1"/>
  <c r="M25" i="1"/>
  <c r="W25" i="1" s="1"/>
  <c r="M26" i="1"/>
  <c r="M27" i="1"/>
  <c r="T27" i="1" s="1"/>
  <c r="M28" i="1"/>
  <c r="W28" i="1" s="1"/>
  <c r="M29" i="1"/>
  <c r="M30" i="1"/>
  <c r="M31" i="1"/>
  <c r="T31" i="1" s="1"/>
  <c r="M32" i="1"/>
  <c r="T32" i="1" s="1"/>
  <c r="M33" i="1"/>
  <c r="T33" i="1" s="1"/>
  <c r="M4" i="1"/>
  <c r="T4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O28" i="1" s="1"/>
  <c r="I31" i="1"/>
  <c r="I32" i="1"/>
  <c r="I33" i="1"/>
  <c r="I4" i="1"/>
  <c r="L8" i="1"/>
  <c r="L9" i="1"/>
  <c r="L10" i="1"/>
  <c r="S10" i="1" s="1"/>
  <c r="L11" i="1"/>
  <c r="L12" i="1"/>
  <c r="V12" i="1" s="1"/>
  <c r="L13" i="1"/>
  <c r="L14" i="1"/>
  <c r="L15" i="1"/>
  <c r="S15" i="1" s="1"/>
  <c r="L16" i="1"/>
  <c r="L17" i="1"/>
  <c r="V17" i="1" s="1"/>
  <c r="L18" i="1"/>
  <c r="L19" i="1"/>
  <c r="L20" i="1"/>
  <c r="L21" i="1"/>
  <c r="V21" i="1" s="1"/>
  <c r="L22" i="1"/>
  <c r="L23" i="1"/>
  <c r="L24" i="1"/>
  <c r="L25" i="1"/>
  <c r="L26" i="1"/>
  <c r="L27" i="1"/>
  <c r="L28" i="1"/>
  <c r="L29" i="1"/>
  <c r="L30" i="1"/>
  <c r="L31" i="1"/>
  <c r="L32" i="1"/>
  <c r="S32" i="1" s="1"/>
  <c r="L33" i="1"/>
  <c r="S33" i="1" s="1"/>
  <c r="L5" i="1"/>
  <c r="S5" i="1" s="1"/>
  <c r="L6" i="1"/>
  <c r="L7" i="1"/>
  <c r="L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31" i="1"/>
  <c r="C4" i="1"/>
  <c r="T15" i="1" l="1"/>
  <c r="T24" i="1"/>
  <c r="X7" i="1"/>
  <c r="U19" i="1"/>
  <c r="X23" i="1"/>
  <c r="T5" i="1"/>
  <c r="U25" i="1"/>
  <c r="W27" i="1"/>
  <c r="T25" i="1"/>
  <c r="O27" i="1"/>
  <c r="U31" i="1"/>
  <c r="V5" i="1"/>
  <c r="W22" i="1"/>
  <c r="X24" i="1"/>
  <c r="U4" i="1"/>
  <c r="P17" i="1"/>
  <c r="P5" i="1"/>
  <c r="Q9" i="1"/>
  <c r="T17" i="1"/>
  <c r="T12" i="1"/>
  <c r="Q4" i="1"/>
  <c r="T13" i="1"/>
  <c r="V14" i="1"/>
  <c r="S14" i="1"/>
  <c r="T21" i="1"/>
  <c r="W21" i="1"/>
  <c r="V6" i="1"/>
  <c r="S6" i="1"/>
  <c r="T6" i="1"/>
  <c r="O11" i="1"/>
  <c r="S12" i="1"/>
  <c r="S22" i="1"/>
  <c r="U10" i="1"/>
  <c r="X10" i="1"/>
  <c r="V31" i="1"/>
  <c r="T28" i="1"/>
  <c r="U9" i="1"/>
  <c r="V9" i="1"/>
  <c r="W16" i="1"/>
  <c r="T8" i="1"/>
  <c r="W8" i="1"/>
  <c r="W19" i="1"/>
  <c r="T19" i="1"/>
  <c r="P31" i="1"/>
  <c r="O12" i="1"/>
  <c r="T9" i="1"/>
  <c r="U21" i="1"/>
  <c r="O4" i="1"/>
  <c r="W14" i="1"/>
  <c r="T14" i="1"/>
  <c r="X8" i="1"/>
  <c r="U8" i="1"/>
  <c r="O2" i="1"/>
  <c r="U15" i="1"/>
  <c r="V24" i="1"/>
  <c r="V22" i="1"/>
  <c r="S18" i="1"/>
  <c r="U27" i="1"/>
  <c r="U16" i="1"/>
  <c r="S11" i="1"/>
  <c r="T10" i="1"/>
  <c r="V8" i="1"/>
  <c r="S23" i="1"/>
  <c r="V7" i="1"/>
  <c r="W31" i="1"/>
  <c r="V10" i="1"/>
  <c r="V20" i="1"/>
  <c r="S19" i="1"/>
  <c r="T26" i="1"/>
  <c r="W26" i="1"/>
  <c r="V4" i="1"/>
  <c r="S7" i="1"/>
  <c r="O18" i="1"/>
  <c r="Q26" i="1"/>
  <c r="X14" i="1"/>
  <c r="U28" i="1"/>
  <c r="S17" i="1"/>
  <c r="V11" i="1"/>
  <c r="V26" i="1"/>
  <c r="S26" i="1"/>
  <c r="U11" i="1"/>
  <c r="X11" i="1"/>
  <c r="S24" i="1"/>
  <c r="X22" i="1"/>
  <c r="U22" i="1"/>
  <c r="U26" i="1"/>
  <c r="V28" i="1"/>
  <c r="P21" i="1"/>
  <c r="Q25" i="1"/>
  <c r="S16" i="1"/>
  <c r="S31" i="1"/>
  <c r="S8" i="1"/>
  <c r="V23" i="1"/>
  <c r="W4" i="1"/>
  <c r="W20" i="1"/>
  <c r="S25" i="1"/>
  <c r="V25" i="1"/>
  <c r="V13" i="1"/>
  <c r="S13" i="1"/>
  <c r="S4" i="1"/>
  <c r="V15" i="1"/>
  <c r="P20" i="1"/>
  <c r="S27" i="1"/>
  <c r="S28" i="1"/>
  <c r="V27" i="1"/>
  <c r="S21" i="1"/>
  <c r="S30" i="1"/>
  <c r="P4" i="1"/>
  <c r="J30" i="1"/>
  <c r="P30" i="1" s="1"/>
  <c r="Q31" i="1"/>
  <c r="Q24" i="1"/>
  <c r="Q8" i="1"/>
  <c r="Q23" i="1"/>
  <c r="Q7" i="1"/>
  <c r="O17" i="1"/>
  <c r="Q22" i="1"/>
  <c r="Q6" i="1"/>
  <c r="O16" i="1"/>
  <c r="Q28" i="1"/>
  <c r="Q12" i="1"/>
  <c r="Q21" i="1"/>
  <c r="Q5" i="1"/>
  <c r="C30" i="1"/>
  <c r="O20" i="1"/>
  <c r="O31" i="1"/>
  <c r="O15" i="1"/>
  <c r="P13" i="1"/>
  <c r="P24" i="1"/>
  <c r="P8" i="1"/>
  <c r="Q20" i="1"/>
  <c r="C29" i="1"/>
  <c r="I30" i="1"/>
  <c r="O30" i="1" s="1"/>
  <c r="O14" i="1"/>
  <c r="Q10" i="1"/>
  <c r="P23" i="1"/>
  <c r="P7" i="1"/>
  <c r="Q19" i="1"/>
  <c r="I29" i="1"/>
  <c r="O29" i="1" s="1"/>
  <c r="O13" i="1"/>
  <c r="P22" i="1"/>
  <c r="P6" i="1"/>
  <c r="Q18" i="1"/>
  <c r="Q17" i="1"/>
  <c r="P26" i="1"/>
  <c r="P25" i="1"/>
  <c r="O26" i="1"/>
  <c r="Q16" i="1"/>
  <c r="O9" i="1"/>
  <c r="P18" i="1"/>
  <c r="Q15" i="1"/>
  <c r="O24" i="1"/>
  <c r="O8" i="1"/>
  <c r="Q14" i="1"/>
  <c r="P12" i="1"/>
  <c r="P27" i="1"/>
  <c r="P10" i="1"/>
  <c r="P9" i="1"/>
  <c r="O10" i="1"/>
  <c r="P19" i="1"/>
  <c r="O25" i="1"/>
  <c r="O23" i="1"/>
  <c r="O7" i="1"/>
  <c r="P16" i="1"/>
  <c r="K30" i="1"/>
  <c r="Q30" i="1" s="1"/>
  <c r="Q13" i="1"/>
  <c r="O22" i="1"/>
  <c r="O6" i="1"/>
  <c r="P15" i="1"/>
  <c r="O19" i="1"/>
  <c r="P11" i="1"/>
  <c r="O5" i="1"/>
  <c r="Q27" i="1"/>
  <c r="Q11" i="1"/>
  <c r="P28" i="1"/>
  <c r="O21" i="1"/>
  <c r="P29" i="1"/>
  <c r="K29" i="1"/>
  <c r="Q29" i="1" s="1"/>
</calcChain>
</file>

<file path=xl/sharedStrings.xml><?xml version="1.0" encoding="utf-8"?>
<sst xmlns="http://schemas.openxmlformats.org/spreadsheetml/2006/main" count="107" uniqueCount="59">
  <si>
    <t>يزد</t>
  </si>
  <si>
    <t>اردكان</t>
  </si>
  <si>
    <t>بافق</t>
  </si>
  <si>
    <t>مهريز</t>
  </si>
  <si>
    <t>يزدمهر</t>
  </si>
  <si>
    <t>فولاد</t>
  </si>
  <si>
    <t>صدوق</t>
  </si>
  <si>
    <t>رستاق</t>
  </si>
  <si>
    <t>شمس آباد</t>
  </si>
  <si>
    <t>سريشم</t>
  </si>
  <si>
    <t>بهادران</t>
  </si>
  <si>
    <t>پشتكوه</t>
  </si>
  <si>
    <t>عقدا</t>
  </si>
  <si>
    <t>بهمن</t>
  </si>
  <si>
    <t>هرات</t>
  </si>
  <si>
    <t>بهاباد</t>
  </si>
  <si>
    <t>مروست</t>
  </si>
  <si>
    <t>ندوشن</t>
  </si>
  <si>
    <t>تفت (1)</t>
  </si>
  <si>
    <t>تفت (2)</t>
  </si>
  <si>
    <t>جهان‏آباد</t>
  </si>
  <si>
    <t>میبد(2)</t>
  </si>
  <si>
    <t>ش ابرکوه</t>
  </si>
  <si>
    <t>مبارکه بافق</t>
  </si>
  <si>
    <t>پیشکوه</t>
  </si>
  <si>
    <t>حسن‎آباد</t>
  </si>
  <si>
    <t>ن ابركوه</t>
  </si>
  <si>
    <t>منطقه ويژه اقتصادي</t>
  </si>
  <si>
    <t>زارچ</t>
  </si>
  <si>
    <t>دهشير</t>
  </si>
  <si>
    <t>خاتم</t>
  </si>
  <si>
    <t>پرداخت نقدي و يكساله سال 1403</t>
  </si>
  <si>
    <t>قيمت كارشناسي</t>
  </si>
  <si>
    <t>درصد افزايش</t>
  </si>
  <si>
    <t>كارگاهي 1403</t>
  </si>
  <si>
    <t>كارگاهي پيشنهادي 1404</t>
  </si>
  <si>
    <t>خدماتي1403</t>
  </si>
  <si>
    <t>خدماتي پيشنهادي 1404</t>
  </si>
  <si>
    <t>خدمات انتفاعي 1403</t>
  </si>
  <si>
    <t>حمل و نقل پيشنهادي 1404</t>
  </si>
  <si>
    <t>درصد افزايش كارگاهي</t>
  </si>
  <si>
    <t>درصد افزايش خدماتي</t>
  </si>
  <si>
    <t>درصد افزايش خدمات عمومي</t>
  </si>
  <si>
    <t xml:space="preserve"> الکترونیک </t>
  </si>
  <si>
    <t>هيات مديره</t>
  </si>
  <si>
    <t xml:space="preserve">كارگاهي با ضريب </t>
  </si>
  <si>
    <t xml:space="preserve">خدماتي با ضريب </t>
  </si>
  <si>
    <t>حمل و نقل با ضريب</t>
  </si>
  <si>
    <t>شهرك/ ناحيه صنعتي</t>
  </si>
  <si>
    <t>رديف</t>
  </si>
  <si>
    <t>قيمت صنعتي</t>
  </si>
  <si>
    <t xml:space="preserve">قيمت كارگاهي </t>
  </si>
  <si>
    <t xml:space="preserve">قيمت خدماتي </t>
  </si>
  <si>
    <t xml:space="preserve">قيمت حمل و نقل </t>
  </si>
  <si>
    <t>جدول شماره يك</t>
  </si>
  <si>
    <t>قيمت مصوب صنعتي(ريال)</t>
  </si>
  <si>
    <t xml:space="preserve">قيمت مصوب كارگاهي (ريال) </t>
  </si>
  <si>
    <t xml:space="preserve">قيمت مصوب خدماتي (ريال) </t>
  </si>
  <si>
    <t xml:space="preserve">قيمت مصوب حمل و نقل (ريال)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</si>
</sst>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8"/>
      <name val="Calibri"/>
      <family val="2"/>
      <charset val="178"/>
      <scheme val="minor"/>
    </font>
    <font>
      <sz val="12"/>
      <color rgb="FF000000"/>
      <name val="B Lotus"/>
      <charset val="178"/>
    </font>
    <font>
      <sz val="12"/>
      <color theme="1"/>
      <name val="B Lotus"/>
      <charset val="178"/>
    </font>
    <font>
      <sz val="14"/>
      <color theme="1"/>
      <name val="B Nazanin"/>
      <charset val="178"/>
    </font>
    <font>
      <sz val="14"/>
      <color rgb="FF000000"/>
      <name val="B Lotus"/>
      <charset val="178"/>
    </font>
    <font>
      <sz val="14"/>
      <color theme="1"/>
      <name val="B Lotus"/>
      <charset val="178"/>
    </font>
    <font>
      <sz val="10"/>
      <name val="Roya"/>
      <charset val="178"/>
    </font>
    <font>
      <sz val="14"/>
      <name val="B Roya"/>
      <charset val="178"/>
    </font>
    <font>
      <sz val="11"/>
      <color rgb="FFFF0000"/>
      <name val="B Nazanin"/>
      <charset val="178"/>
    </font>
    <font>
      <sz val="11"/>
      <color rgb="FF0070C0"/>
      <name val="B Nazanin"/>
      <charset val="178"/>
    </font>
    <font>
      <sz val="10"/>
      <color theme="1"/>
      <name val="B Nazanin"/>
      <charset val="178"/>
    </font>
    <font>
      <sz val="10"/>
      <color rgb="FFFF0000"/>
      <name val="B Nazanin"/>
      <charset val="178"/>
    </font>
    <font>
      <sz val="10"/>
      <color rgb="FF0070C0"/>
      <name val="B Nazanin"/>
      <charset val="178"/>
    </font>
    <font>
      <sz val="12"/>
      <name val="B Lotus"/>
      <charset val="178"/>
    </font>
    <font>
      <b/>
      <sz val="14"/>
      <name val="B Nazanin"/>
      <charset val="178"/>
    </font>
    <font>
      <b/>
      <sz val="14"/>
      <name val="B Lotus"/>
      <charset val="178"/>
    </font>
    <font>
      <sz val="14"/>
      <name val="B Nazanin"/>
      <charset val="178"/>
    </font>
    <font>
      <sz val="13"/>
      <name val="B Nazanin"/>
      <charset val="178"/>
    </font>
  </fonts>
  <fills count="7">
    <fill>
      <patternFill patternType="none"/>
    </fill>
    <fill>
      <patternFill patternType="gray125"/>
    </fill>
    <fill>
      <patternFill patternType="gray0625">
        <fgColor rgb="FFF2F2F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 vertical="center" readingOrder="2"/>
    </xf>
    <xf numFmtId="3" fontId="6" fillId="2" borderId="1" xfId="0" applyNumberFormat="1" applyFont="1" applyFill="1" applyBorder="1" applyAlignment="1">
      <alignment horizontal="center" vertical="center" readingOrder="2"/>
    </xf>
    <xf numFmtId="3" fontId="6" fillId="3" borderId="1" xfId="0" applyNumberFormat="1" applyFont="1" applyFill="1" applyBorder="1" applyAlignment="1">
      <alignment horizontal="center" vertical="center" readingOrder="2"/>
    </xf>
    <xf numFmtId="3" fontId="6" fillId="2" borderId="1" xfId="0" applyNumberFormat="1" applyFont="1" applyFill="1" applyBorder="1" applyAlignment="1">
      <alignment horizontal="center" vertical="center" readingOrder="1"/>
    </xf>
    <xf numFmtId="3" fontId="7" fillId="3" borderId="1" xfId="0" applyNumberFormat="1" applyFont="1" applyFill="1" applyBorder="1" applyAlignment="1">
      <alignment horizontal="center" vertical="center" readingOrder="2"/>
    </xf>
    <xf numFmtId="3" fontId="5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/>
      <protection hidden="1"/>
    </xf>
    <xf numFmtId="3" fontId="5" fillId="0" borderId="1" xfId="0" applyNumberFormat="1" applyFont="1" applyBorder="1"/>
    <xf numFmtId="164" fontId="1" fillId="0" borderId="0" xfId="0" applyNumberFormat="1" applyFont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readingOrder="2"/>
    </xf>
    <xf numFmtId="0" fontId="15" fillId="3" borderId="1" xfId="0" applyFont="1" applyFill="1" applyBorder="1" applyAlignment="1">
      <alignment horizontal="center" vertical="center" readingOrder="2"/>
    </xf>
    <xf numFmtId="3" fontId="16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readingOrder="2"/>
    </xf>
    <xf numFmtId="0" fontId="1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 readingOrder="2"/>
    </xf>
    <xf numFmtId="0" fontId="19" fillId="3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3" fontId="18" fillId="3" borderId="1" xfId="0" applyNumberFormat="1" applyFont="1" applyFill="1" applyBorder="1" applyAlignment="1">
      <alignment horizontal="center" vertical="center" wrapText="1" readingOrder="2"/>
    </xf>
    <xf numFmtId="3" fontId="19" fillId="3" borderId="3" xfId="0" applyNumberFormat="1" applyFont="1" applyFill="1" applyBorder="1" applyAlignment="1">
      <alignment horizontal="center" vertical="center" wrapText="1" readingOrder="2"/>
    </xf>
    <xf numFmtId="3" fontId="19" fillId="3" borderId="4" xfId="0" applyNumberFormat="1" applyFont="1" applyFill="1" applyBorder="1" applyAlignment="1">
      <alignment horizontal="center" vertical="center" wrapText="1" readingOrder="2"/>
    </xf>
    <xf numFmtId="3" fontId="19" fillId="3" borderId="5" xfId="0" applyNumberFormat="1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_gheimatgozary1382" xfId="1" xr:uid="{E055FF7E-D45E-4E06-8967-51321AE03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8AD9-F91A-49EE-A7B3-859C32981FB7}">
  <dimension ref="A1:F15"/>
  <sheetViews>
    <sheetView rightToLeft="1" zoomScale="145" zoomScaleNormal="145" workbookViewId="0">
      <selection activeCell="C4" sqref="C4"/>
    </sheetView>
  </sheetViews>
  <sheetFormatPr defaultRowHeight="18" x14ac:dyDescent="0.25"/>
  <cols>
    <col min="1" max="1" width="9.140625" style="1"/>
    <col min="2" max="2" width="19.5703125" style="1" bestFit="1" customWidth="1"/>
    <col min="3" max="3" width="11.85546875" style="18" customWidth="1"/>
    <col min="4" max="4" width="12.85546875" style="19" bestFit="1" customWidth="1"/>
    <col min="5" max="5" width="13.28515625" style="19" customWidth="1"/>
    <col min="6" max="6" width="13.42578125" style="19" bestFit="1" customWidth="1"/>
    <col min="7" max="16384" width="9.140625" style="1"/>
  </cols>
  <sheetData>
    <row r="1" spans="1:6" ht="48" x14ac:dyDescent="0.25">
      <c r="A1" s="35" t="s">
        <v>49</v>
      </c>
      <c r="B1" s="36" t="s">
        <v>48</v>
      </c>
      <c r="C1" s="35" t="s">
        <v>50</v>
      </c>
      <c r="D1" s="37" t="s">
        <v>51</v>
      </c>
      <c r="E1" s="37" t="s">
        <v>52</v>
      </c>
      <c r="F1" s="37" t="s">
        <v>53</v>
      </c>
    </row>
    <row r="2" spans="1:6" ht="24" x14ac:dyDescent="0.25">
      <c r="A2" s="38">
        <v>2</v>
      </c>
      <c r="B2" s="33" t="s">
        <v>43</v>
      </c>
      <c r="C2" s="35">
        <v>36000000</v>
      </c>
      <c r="D2" s="35">
        <f t="shared" ref="D2:D15" si="0">C2*2.7</f>
        <v>97200000</v>
      </c>
      <c r="E2" s="35">
        <f>C2*5.5</f>
        <v>198000000</v>
      </c>
      <c r="F2" s="35">
        <f t="shared" ref="F2:F15" si="1">C2*4.5</f>
        <v>162000000</v>
      </c>
    </row>
    <row r="3" spans="1:6" ht="24" x14ac:dyDescent="0.25">
      <c r="A3" s="38">
        <v>3</v>
      </c>
      <c r="B3" s="33" t="s">
        <v>18</v>
      </c>
      <c r="C3" s="35">
        <v>35000000</v>
      </c>
      <c r="D3" s="35">
        <f t="shared" si="0"/>
        <v>94500000</v>
      </c>
      <c r="E3" s="35">
        <f>C3*5.4</f>
        <v>189000000</v>
      </c>
      <c r="F3" s="35">
        <f t="shared" si="1"/>
        <v>157500000</v>
      </c>
    </row>
    <row r="4" spans="1:6" ht="24" x14ac:dyDescent="0.25">
      <c r="A4" s="38">
        <v>1</v>
      </c>
      <c r="B4" s="33" t="s">
        <v>0</v>
      </c>
      <c r="C4" s="35">
        <v>34000000</v>
      </c>
      <c r="D4" s="35">
        <f t="shared" si="0"/>
        <v>91800000</v>
      </c>
      <c r="E4" s="35">
        <f>C4*5.5</f>
        <v>187000000</v>
      </c>
      <c r="F4" s="35">
        <f t="shared" si="1"/>
        <v>153000000</v>
      </c>
    </row>
    <row r="5" spans="1:6" ht="24.75" customHeight="1" x14ac:dyDescent="0.25">
      <c r="A5" s="38">
        <v>29</v>
      </c>
      <c r="B5" s="34" t="s">
        <v>27</v>
      </c>
      <c r="C5" s="35">
        <v>26000000</v>
      </c>
      <c r="D5" s="35">
        <f t="shared" si="0"/>
        <v>70200000</v>
      </c>
      <c r="E5" s="35">
        <f t="shared" ref="E5:E15" si="2">C5*5.4</f>
        <v>140400000</v>
      </c>
      <c r="F5" s="35">
        <f t="shared" si="1"/>
        <v>117000000</v>
      </c>
    </row>
    <row r="6" spans="1:6" ht="24" x14ac:dyDescent="0.25">
      <c r="A6" s="38">
        <v>4</v>
      </c>
      <c r="B6" s="33" t="s">
        <v>19</v>
      </c>
      <c r="C6" s="35">
        <v>23000000</v>
      </c>
      <c r="D6" s="35">
        <f t="shared" si="0"/>
        <v>62100000.000000007</v>
      </c>
      <c r="E6" s="35">
        <f t="shared" si="2"/>
        <v>124200000.00000001</v>
      </c>
      <c r="F6" s="35">
        <f t="shared" si="1"/>
        <v>103500000</v>
      </c>
    </row>
    <row r="7" spans="1:6" ht="24" x14ac:dyDescent="0.25">
      <c r="A7" s="38">
        <v>6</v>
      </c>
      <c r="B7" s="33" t="s">
        <v>20</v>
      </c>
      <c r="C7" s="35">
        <v>23000000</v>
      </c>
      <c r="D7" s="35">
        <f t="shared" si="0"/>
        <v>62100000.000000007</v>
      </c>
      <c r="E7" s="35">
        <f t="shared" si="2"/>
        <v>124200000.00000001</v>
      </c>
      <c r="F7" s="35">
        <f t="shared" si="1"/>
        <v>103500000</v>
      </c>
    </row>
    <row r="8" spans="1:6" ht="24" x14ac:dyDescent="0.25">
      <c r="A8" s="38">
        <v>9</v>
      </c>
      <c r="B8" s="34" t="s">
        <v>4</v>
      </c>
      <c r="C8" s="35">
        <v>17000000</v>
      </c>
      <c r="D8" s="35">
        <f t="shared" si="0"/>
        <v>45900000</v>
      </c>
      <c r="E8" s="35">
        <f t="shared" si="2"/>
        <v>91800000</v>
      </c>
      <c r="F8" s="35">
        <f t="shared" si="1"/>
        <v>76500000</v>
      </c>
    </row>
    <row r="9" spans="1:6" ht="24" x14ac:dyDescent="0.25">
      <c r="A9" s="38">
        <v>8</v>
      </c>
      <c r="B9" s="33" t="s">
        <v>3</v>
      </c>
      <c r="C9" s="35">
        <v>16000000</v>
      </c>
      <c r="D9" s="35">
        <f t="shared" si="0"/>
        <v>43200000</v>
      </c>
      <c r="E9" s="35">
        <f t="shared" si="2"/>
        <v>86400000</v>
      </c>
      <c r="F9" s="35">
        <f t="shared" si="1"/>
        <v>72000000</v>
      </c>
    </row>
    <row r="10" spans="1:6" ht="24" x14ac:dyDescent="0.25">
      <c r="A10" s="38">
        <v>5</v>
      </c>
      <c r="B10" s="33" t="s">
        <v>1</v>
      </c>
      <c r="C10" s="35">
        <v>15600000</v>
      </c>
      <c r="D10" s="35">
        <f t="shared" si="0"/>
        <v>42120000</v>
      </c>
      <c r="E10" s="35">
        <f t="shared" si="2"/>
        <v>84240000</v>
      </c>
      <c r="F10" s="35">
        <f t="shared" si="1"/>
        <v>70200000</v>
      </c>
    </row>
    <row r="11" spans="1:6" ht="24" x14ac:dyDescent="0.25">
      <c r="A11" s="38">
        <v>10</v>
      </c>
      <c r="B11" s="34" t="s">
        <v>5</v>
      </c>
      <c r="C11" s="35">
        <v>14500000</v>
      </c>
      <c r="D11" s="35">
        <f t="shared" si="0"/>
        <v>39150000</v>
      </c>
      <c r="E11" s="35">
        <f t="shared" si="2"/>
        <v>78300000</v>
      </c>
      <c r="F11" s="35">
        <f t="shared" si="1"/>
        <v>65250000</v>
      </c>
    </row>
    <row r="12" spans="1:6" ht="24" x14ac:dyDescent="0.25">
      <c r="A12" s="38">
        <v>11</v>
      </c>
      <c r="B12" s="33" t="s">
        <v>6</v>
      </c>
      <c r="C12" s="35">
        <v>14500000</v>
      </c>
      <c r="D12" s="35">
        <f t="shared" si="0"/>
        <v>39150000</v>
      </c>
      <c r="E12" s="35">
        <f t="shared" si="2"/>
        <v>78300000</v>
      </c>
      <c r="F12" s="35">
        <f t="shared" si="1"/>
        <v>65250000</v>
      </c>
    </row>
    <row r="13" spans="1:6" ht="24" x14ac:dyDescent="0.25">
      <c r="A13" s="38">
        <v>12</v>
      </c>
      <c r="B13" s="34" t="s">
        <v>21</v>
      </c>
      <c r="C13" s="35">
        <v>14500000</v>
      </c>
      <c r="D13" s="35">
        <f t="shared" si="0"/>
        <v>39150000</v>
      </c>
      <c r="E13" s="35">
        <f t="shared" si="2"/>
        <v>78300000</v>
      </c>
      <c r="F13" s="35">
        <f t="shared" si="1"/>
        <v>65250000</v>
      </c>
    </row>
    <row r="14" spans="1:6" ht="24" x14ac:dyDescent="0.25">
      <c r="A14" s="38">
        <v>7</v>
      </c>
      <c r="B14" s="34" t="s">
        <v>2</v>
      </c>
      <c r="C14" s="35">
        <v>12500000</v>
      </c>
      <c r="D14" s="35">
        <f t="shared" si="0"/>
        <v>33750000</v>
      </c>
      <c r="E14" s="35">
        <f t="shared" si="2"/>
        <v>67500000</v>
      </c>
      <c r="F14" s="35">
        <f t="shared" si="1"/>
        <v>56250000</v>
      </c>
    </row>
    <row r="15" spans="1:6" ht="24" x14ac:dyDescent="0.25">
      <c r="A15" s="38">
        <v>13</v>
      </c>
      <c r="B15" s="34" t="s">
        <v>22</v>
      </c>
      <c r="C15" s="35">
        <v>12000000</v>
      </c>
      <c r="D15" s="35">
        <f t="shared" si="0"/>
        <v>32400000.000000004</v>
      </c>
      <c r="E15" s="35">
        <f t="shared" si="2"/>
        <v>64800000.000000007</v>
      </c>
      <c r="F15" s="35">
        <f t="shared" si="1"/>
        <v>54000000</v>
      </c>
    </row>
  </sheetData>
  <sortState xmlns:xlrd2="http://schemas.microsoft.com/office/spreadsheetml/2017/richdata2" ref="A2:F15">
    <sortCondition descending="1" ref="C1:C15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658E-C371-4EC4-B839-0C1BEEF5A0BB}">
  <dimension ref="A1:F34"/>
  <sheetViews>
    <sheetView rightToLeft="1" tabSelected="1" view="pageBreakPreview" zoomScale="145" zoomScaleNormal="145" zoomScaleSheetLayoutView="145" workbookViewId="0">
      <selection activeCell="E6" sqref="E6"/>
    </sheetView>
  </sheetViews>
  <sheetFormatPr defaultRowHeight="18" x14ac:dyDescent="0.25"/>
  <cols>
    <col min="1" max="1" width="6.7109375" style="1" customWidth="1"/>
    <col min="2" max="2" width="17.42578125" style="1" customWidth="1"/>
    <col min="3" max="3" width="14.85546875" style="18" customWidth="1"/>
    <col min="4" max="4" width="17.85546875" style="19" customWidth="1"/>
    <col min="5" max="5" width="17.5703125" style="19" customWidth="1"/>
    <col min="6" max="6" width="18.42578125" style="19" customWidth="1"/>
    <col min="7" max="16384" width="9.140625" style="1"/>
  </cols>
  <sheetData>
    <row r="1" spans="1:6" ht="26.25" customHeight="1" x14ac:dyDescent="0.25">
      <c r="A1" s="43" t="s">
        <v>54</v>
      </c>
      <c r="B1" s="44"/>
      <c r="C1" s="44"/>
      <c r="D1" s="44"/>
      <c r="E1" s="44"/>
      <c r="F1" s="45"/>
    </row>
    <row r="2" spans="1:6" ht="44.25" customHeight="1" x14ac:dyDescent="0.25">
      <c r="A2" s="39" t="s">
        <v>49</v>
      </c>
      <c r="B2" s="39" t="s">
        <v>48</v>
      </c>
      <c r="C2" s="39" t="s">
        <v>55</v>
      </c>
      <c r="D2" s="40" t="s">
        <v>56</v>
      </c>
      <c r="E2" s="40" t="s">
        <v>57</v>
      </c>
      <c r="F2" s="40" t="s">
        <v>58</v>
      </c>
    </row>
    <row r="3" spans="1:6" ht="24.95" customHeight="1" x14ac:dyDescent="0.25">
      <c r="A3" s="41">
        <v>1</v>
      </c>
      <c r="B3" s="39" t="s">
        <v>0</v>
      </c>
      <c r="C3" s="42">
        <v>40000000</v>
      </c>
      <c r="D3" s="42">
        <v>108000000</v>
      </c>
      <c r="E3" s="42">
        <v>240000000</v>
      </c>
      <c r="F3" s="42">
        <v>200000000</v>
      </c>
    </row>
    <row r="4" spans="1:6" ht="24.95" customHeight="1" x14ac:dyDescent="0.25">
      <c r="A4" s="41">
        <v>2</v>
      </c>
      <c r="B4" s="39" t="s">
        <v>43</v>
      </c>
      <c r="C4" s="42">
        <v>40000000</v>
      </c>
      <c r="D4" s="42">
        <v>108000000</v>
      </c>
      <c r="E4" s="42">
        <v>240000000</v>
      </c>
      <c r="F4" s="42">
        <v>200000000</v>
      </c>
    </row>
    <row r="5" spans="1:6" ht="24.95" customHeight="1" x14ac:dyDescent="0.25">
      <c r="A5" s="41">
        <v>3</v>
      </c>
      <c r="B5" s="39" t="s">
        <v>18</v>
      </c>
      <c r="C5" s="42">
        <v>38600000</v>
      </c>
      <c r="D5" s="42">
        <v>104220000</v>
      </c>
      <c r="E5" s="42">
        <v>231600000</v>
      </c>
      <c r="F5" s="42">
        <v>193000000</v>
      </c>
    </row>
    <row r="6" spans="1:6" ht="24.95" customHeight="1" x14ac:dyDescent="0.25">
      <c r="A6" s="41">
        <v>4</v>
      </c>
      <c r="B6" s="39" t="s">
        <v>19</v>
      </c>
      <c r="C6" s="42">
        <v>27600000</v>
      </c>
      <c r="D6" s="42">
        <v>74520000</v>
      </c>
      <c r="E6" s="42">
        <v>149040000</v>
      </c>
      <c r="F6" s="42">
        <v>138000000</v>
      </c>
    </row>
    <row r="7" spans="1:6" ht="24.95" customHeight="1" x14ac:dyDescent="0.25">
      <c r="A7" s="41">
        <v>5</v>
      </c>
      <c r="B7" s="39" t="s">
        <v>1</v>
      </c>
      <c r="C7" s="42">
        <v>19600000</v>
      </c>
      <c r="D7" s="42">
        <v>52920000</v>
      </c>
      <c r="E7" s="42">
        <v>105840000</v>
      </c>
      <c r="F7" s="42">
        <v>98000000</v>
      </c>
    </row>
    <row r="8" spans="1:6" ht="24.95" customHeight="1" x14ac:dyDescent="0.25">
      <c r="A8" s="41">
        <v>6</v>
      </c>
      <c r="B8" s="39" t="s">
        <v>20</v>
      </c>
      <c r="C8" s="42">
        <v>29600000</v>
      </c>
      <c r="D8" s="42">
        <v>79920000</v>
      </c>
      <c r="E8" s="42">
        <v>159840000</v>
      </c>
      <c r="F8" s="42">
        <v>148000000</v>
      </c>
    </row>
    <row r="9" spans="1:6" ht="24.95" customHeight="1" x14ac:dyDescent="0.25">
      <c r="A9" s="41">
        <v>7</v>
      </c>
      <c r="B9" s="39" t="s">
        <v>2</v>
      </c>
      <c r="C9" s="42">
        <v>15000000</v>
      </c>
      <c r="D9" s="42">
        <v>40500000</v>
      </c>
      <c r="E9" s="42">
        <v>81000000</v>
      </c>
      <c r="F9" s="42">
        <v>75000000</v>
      </c>
    </row>
    <row r="10" spans="1:6" ht="24.95" customHeight="1" x14ac:dyDescent="0.25">
      <c r="A10" s="41">
        <v>8</v>
      </c>
      <c r="B10" s="39" t="s">
        <v>3</v>
      </c>
      <c r="C10" s="42">
        <v>19600000</v>
      </c>
      <c r="D10" s="42">
        <v>52920000</v>
      </c>
      <c r="E10" s="42">
        <v>105840000</v>
      </c>
      <c r="F10" s="42">
        <v>98000000</v>
      </c>
    </row>
    <row r="11" spans="1:6" ht="24.95" customHeight="1" x14ac:dyDescent="0.25">
      <c r="A11" s="41">
        <v>9</v>
      </c>
      <c r="B11" s="39" t="s">
        <v>4</v>
      </c>
      <c r="C11" s="42">
        <v>19600000</v>
      </c>
      <c r="D11" s="42">
        <v>52920000</v>
      </c>
      <c r="E11" s="42">
        <v>105840000</v>
      </c>
      <c r="F11" s="42">
        <v>98000000</v>
      </c>
    </row>
    <row r="12" spans="1:6" ht="24.95" customHeight="1" x14ac:dyDescent="0.25">
      <c r="A12" s="41">
        <v>10</v>
      </c>
      <c r="B12" s="39" t="s">
        <v>5</v>
      </c>
      <c r="C12" s="42">
        <v>16600000</v>
      </c>
      <c r="D12" s="42">
        <v>44820000</v>
      </c>
      <c r="E12" s="42">
        <v>89640000</v>
      </c>
      <c r="F12" s="42">
        <v>83000000</v>
      </c>
    </row>
    <row r="13" spans="1:6" ht="24.95" customHeight="1" x14ac:dyDescent="0.25">
      <c r="A13" s="41">
        <v>11</v>
      </c>
      <c r="B13" s="39" t="s">
        <v>6</v>
      </c>
      <c r="C13" s="42">
        <v>16600000</v>
      </c>
      <c r="D13" s="42">
        <v>44820000</v>
      </c>
      <c r="E13" s="42">
        <v>89640000</v>
      </c>
      <c r="F13" s="42">
        <v>83000000</v>
      </c>
    </row>
    <row r="14" spans="1:6" ht="24.95" customHeight="1" x14ac:dyDescent="0.25">
      <c r="A14" s="41">
        <v>12</v>
      </c>
      <c r="B14" s="39" t="s">
        <v>21</v>
      </c>
      <c r="C14" s="42">
        <v>16600000</v>
      </c>
      <c r="D14" s="42">
        <v>44820000</v>
      </c>
      <c r="E14" s="42">
        <v>89640000</v>
      </c>
      <c r="F14" s="42">
        <v>83000000</v>
      </c>
    </row>
    <row r="15" spans="1:6" ht="24.95" customHeight="1" x14ac:dyDescent="0.25">
      <c r="A15" s="41">
        <v>13</v>
      </c>
      <c r="B15" s="39" t="s">
        <v>22</v>
      </c>
      <c r="C15" s="42">
        <v>13750000.000000002</v>
      </c>
      <c r="D15" s="42">
        <v>40837500.000000015</v>
      </c>
      <c r="E15" s="42">
        <v>81675000.00000003</v>
      </c>
      <c r="F15" s="42">
        <v>75625000.000000015</v>
      </c>
    </row>
    <row r="16" spans="1:6" ht="24.95" customHeight="1" x14ac:dyDescent="0.25">
      <c r="A16" s="41">
        <v>14</v>
      </c>
      <c r="B16" s="39" t="s">
        <v>7</v>
      </c>
      <c r="C16" s="42">
        <v>16700000</v>
      </c>
      <c r="D16" s="42">
        <v>45090000</v>
      </c>
      <c r="E16" s="42">
        <v>90180000</v>
      </c>
      <c r="F16" s="42">
        <v>83500000</v>
      </c>
    </row>
    <row r="17" spans="1:6" ht="24.95" customHeight="1" x14ac:dyDescent="0.25">
      <c r="A17" s="41">
        <v>15</v>
      </c>
      <c r="B17" s="39" t="s">
        <v>23</v>
      </c>
      <c r="C17" s="42">
        <v>19600000</v>
      </c>
      <c r="D17" s="42">
        <v>52920000</v>
      </c>
      <c r="E17" s="42">
        <v>105840000</v>
      </c>
      <c r="F17" s="42">
        <v>98000000</v>
      </c>
    </row>
    <row r="18" spans="1:6" ht="24.95" customHeight="1" x14ac:dyDescent="0.25">
      <c r="A18" s="41">
        <v>16</v>
      </c>
      <c r="B18" s="39" t="s">
        <v>8</v>
      </c>
      <c r="C18" s="42">
        <v>24000000</v>
      </c>
      <c r="D18" s="42">
        <v>64800000.000000007</v>
      </c>
      <c r="E18" s="42">
        <v>129600000.00000001</v>
      </c>
      <c r="F18" s="42">
        <v>120000000</v>
      </c>
    </row>
    <row r="19" spans="1:6" ht="24.95" customHeight="1" x14ac:dyDescent="0.25">
      <c r="A19" s="41">
        <v>17</v>
      </c>
      <c r="B19" s="39" t="s">
        <v>9</v>
      </c>
      <c r="C19" s="42">
        <v>13600000</v>
      </c>
      <c r="D19" s="42">
        <v>36720000</v>
      </c>
      <c r="E19" s="42">
        <v>73440000</v>
      </c>
      <c r="F19" s="42">
        <v>68000000</v>
      </c>
    </row>
    <row r="20" spans="1:6" ht="24.95" customHeight="1" x14ac:dyDescent="0.25">
      <c r="A20" s="41">
        <v>18</v>
      </c>
      <c r="B20" s="39" t="s">
        <v>24</v>
      </c>
      <c r="C20" s="42">
        <v>14000000</v>
      </c>
      <c r="D20" s="42">
        <v>37800000</v>
      </c>
      <c r="E20" s="42">
        <v>75600000</v>
      </c>
      <c r="F20" s="42">
        <v>70000000</v>
      </c>
    </row>
    <row r="21" spans="1:6" ht="24.95" customHeight="1" x14ac:dyDescent="0.25">
      <c r="A21" s="41">
        <v>19</v>
      </c>
      <c r="B21" s="39" t="s">
        <v>10</v>
      </c>
      <c r="C21" s="42">
        <v>14000000</v>
      </c>
      <c r="D21" s="42">
        <v>37800000</v>
      </c>
      <c r="E21" s="42">
        <v>75600000</v>
      </c>
      <c r="F21" s="42">
        <v>70000000</v>
      </c>
    </row>
    <row r="22" spans="1:6" ht="24.95" customHeight="1" x14ac:dyDescent="0.25">
      <c r="A22" s="41">
        <v>20</v>
      </c>
      <c r="B22" s="39" t="s">
        <v>11</v>
      </c>
      <c r="C22" s="42">
        <v>14000000</v>
      </c>
      <c r="D22" s="42">
        <v>37800000</v>
      </c>
      <c r="E22" s="42">
        <v>75600000</v>
      </c>
      <c r="F22" s="42">
        <v>70000000</v>
      </c>
    </row>
    <row r="23" spans="1:6" ht="24.95" customHeight="1" x14ac:dyDescent="0.25">
      <c r="A23" s="41">
        <v>21</v>
      </c>
      <c r="B23" s="39" t="s">
        <v>25</v>
      </c>
      <c r="C23" s="42">
        <v>16500000.000000002</v>
      </c>
      <c r="D23" s="42">
        <v>49005000.000000015</v>
      </c>
      <c r="E23" s="42">
        <v>98010000.00000003</v>
      </c>
      <c r="F23" s="42">
        <v>90750000.000000015</v>
      </c>
    </row>
    <row r="24" spans="1:6" ht="24.95" customHeight="1" x14ac:dyDescent="0.25">
      <c r="A24" s="41">
        <v>22</v>
      </c>
      <c r="B24" s="39" t="s">
        <v>12</v>
      </c>
      <c r="C24" s="42">
        <v>14100000</v>
      </c>
      <c r="D24" s="42">
        <v>38070000</v>
      </c>
      <c r="E24" s="42">
        <v>76140000</v>
      </c>
      <c r="F24" s="42">
        <v>70500000</v>
      </c>
    </row>
    <row r="25" spans="1:6" ht="24.95" customHeight="1" x14ac:dyDescent="0.25">
      <c r="A25" s="41">
        <v>23</v>
      </c>
      <c r="B25" s="39" t="s">
        <v>13</v>
      </c>
      <c r="C25" s="42">
        <v>13750000.000000002</v>
      </c>
      <c r="D25" s="42">
        <v>40837500.000000015</v>
      </c>
      <c r="E25" s="42">
        <v>81675000.00000003</v>
      </c>
      <c r="F25" s="42">
        <v>75625000.000000015</v>
      </c>
    </row>
    <row r="26" spans="1:6" ht="24.95" customHeight="1" x14ac:dyDescent="0.25">
      <c r="A26" s="41">
        <v>24</v>
      </c>
      <c r="B26" s="39" t="s">
        <v>14</v>
      </c>
      <c r="C26" s="42">
        <v>15500000</v>
      </c>
      <c r="D26" s="42">
        <v>41850000</v>
      </c>
      <c r="E26" s="42">
        <v>83700000</v>
      </c>
      <c r="F26" s="42">
        <v>77500000</v>
      </c>
    </row>
    <row r="27" spans="1:6" ht="24.95" customHeight="1" x14ac:dyDescent="0.25">
      <c r="A27" s="41">
        <v>25</v>
      </c>
      <c r="B27" s="39" t="s">
        <v>15</v>
      </c>
      <c r="C27" s="42">
        <v>15500000</v>
      </c>
      <c r="D27" s="42">
        <v>41850000</v>
      </c>
      <c r="E27" s="42">
        <v>83700000</v>
      </c>
      <c r="F27" s="42">
        <v>77500000</v>
      </c>
    </row>
    <row r="28" spans="1:6" ht="24.95" customHeight="1" x14ac:dyDescent="0.25">
      <c r="A28" s="41">
        <v>26</v>
      </c>
      <c r="B28" s="39" t="s">
        <v>16</v>
      </c>
      <c r="C28" s="42">
        <v>15500000</v>
      </c>
      <c r="D28" s="42">
        <v>41850000</v>
      </c>
      <c r="E28" s="42">
        <v>83700000</v>
      </c>
      <c r="F28" s="42">
        <v>77500000</v>
      </c>
    </row>
    <row r="29" spans="1:6" ht="24.95" customHeight="1" x14ac:dyDescent="0.25">
      <c r="A29" s="41">
        <v>27</v>
      </c>
      <c r="B29" s="39" t="s">
        <v>26</v>
      </c>
      <c r="C29" s="42">
        <v>13750000.000000002</v>
      </c>
      <c r="D29" s="42">
        <v>40837500.000000015</v>
      </c>
      <c r="E29" s="42">
        <v>81675000.00000003</v>
      </c>
      <c r="F29" s="42">
        <v>75625000.000000015</v>
      </c>
    </row>
    <row r="30" spans="1:6" ht="24.95" customHeight="1" x14ac:dyDescent="0.25">
      <c r="A30" s="41">
        <v>28</v>
      </c>
      <c r="B30" s="39" t="s">
        <v>17</v>
      </c>
      <c r="C30" s="42">
        <v>15000000</v>
      </c>
      <c r="D30" s="42">
        <v>40500000</v>
      </c>
      <c r="E30" s="42">
        <v>81000000</v>
      </c>
      <c r="F30" s="42">
        <v>75000000</v>
      </c>
    </row>
    <row r="31" spans="1:6" ht="24.95" customHeight="1" x14ac:dyDescent="0.25">
      <c r="A31" s="41">
        <v>29</v>
      </c>
      <c r="B31" s="39" t="s">
        <v>27</v>
      </c>
      <c r="C31" s="42">
        <v>30000000</v>
      </c>
      <c r="D31" s="42">
        <v>81000000</v>
      </c>
      <c r="E31" s="42">
        <v>162000000</v>
      </c>
      <c r="F31" s="42">
        <v>150000000</v>
      </c>
    </row>
    <row r="32" spans="1:6" ht="24.95" customHeight="1" x14ac:dyDescent="0.25">
      <c r="A32" s="41">
        <v>30</v>
      </c>
      <c r="B32" s="39" t="s">
        <v>28</v>
      </c>
      <c r="C32" s="42">
        <v>23000000</v>
      </c>
      <c r="D32" s="42">
        <v>62100000.000000007</v>
      </c>
      <c r="E32" s="42">
        <v>124200000.00000001</v>
      </c>
      <c r="F32" s="42">
        <v>115000000</v>
      </c>
    </row>
    <row r="33" spans="1:6" ht="24.95" customHeight="1" x14ac:dyDescent="0.25">
      <c r="A33" s="41">
        <v>31</v>
      </c>
      <c r="B33" s="39" t="s">
        <v>29</v>
      </c>
      <c r="C33" s="42">
        <v>13750000.000000002</v>
      </c>
      <c r="D33" s="42">
        <v>40837500.000000015</v>
      </c>
      <c r="E33" s="42">
        <v>81675000.00000003</v>
      </c>
      <c r="F33" s="42">
        <v>75625000.000000015</v>
      </c>
    </row>
    <row r="34" spans="1:6" ht="24.95" customHeight="1" x14ac:dyDescent="0.25">
      <c r="A34" s="41">
        <v>32</v>
      </c>
      <c r="B34" s="39" t="s">
        <v>30</v>
      </c>
      <c r="C34" s="42">
        <v>14400000</v>
      </c>
      <c r="D34" s="42">
        <v>38880000</v>
      </c>
      <c r="E34" s="42">
        <v>77760000</v>
      </c>
      <c r="F34" s="42">
        <v>72000000</v>
      </c>
    </row>
  </sheetData>
  <sortState xmlns:xlrd2="http://schemas.microsoft.com/office/spreadsheetml/2017/richdata2" ref="A3:F34">
    <sortCondition ref="A2:A34"/>
  </sortState>
  <mergeCells count="1">
    <mergeCell ref="A1:F1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A4DF-2920-47E4-8212-E53E5F10F361}">
  <dimension ref="A1:X34"/>
  <sheetViews>
    <sheetView rightToLeft="1" topLeftCell="A7" zoomScaleNormal="100" workbookViewId="0">
      <selection activeCell="E16" sqref="E16"/>
    </sheetView>
  </sheetViews>
  <sheetFormatPr defaultRowHeight="18" x14ac:dyDescent="0.25"/>
  <cols>
    <col min="1" max="1" width="15.7109375" style="1" bestFit="1" customWidth="1"/>
    <col min="2" max="2" width="12.5703125" style="1" customWidth="1"/>
    <col min="3" max="3" width="11" style="1" customWidth="1"/>
    <col min="4" max="4" width="11" style="13" customWidth="1"/>
    <col min="5" max="5" width="11" style="18" customWidth="1"/>
    <col min="6" max="8" width="11" style="19" customWidth="1"/>
    <col min="9" max="11" width="11" style="1" customWidth="1"/>
    <col min="12" max="12" width="11" style="20" customWidth="1"/>
    <col min="13" max="14" width="11" style="21" customWidth="1"/>
    <col min="15" max="17" width="11" style="1" customWidth="1"/>
    <col min="18" max="18" width="9.140625" style="1"/>
    <col min="19" max="19" width="10.7109375" style="1" bestFit="1" customWidth="1"/>
    <col min="20" max="21" width="9.85546875" style="1" bestFit="1" customWidth="1"/>
    <col min="22" max="16384" width="9.140625" style="1"/>
  </cols>
  <sheetData>
    <row r="1" spans="1:24" ht="31.5" x14ac:dyDescent="0.25">
      <c r="A1" s="3"/>
      <c r="B1" s="23" t="s">
        <v>31</v>
      </c>
      <c r="C1" s="27" t="s">
        <v>33</v>
      </c>
      <c r="D1" s="28" t="s">
        <v>32</v>
      </c>
      <c r="E1" s="29" t="s">
        <v>44</v>
      </c>
      <c r="F1" s="30" t="s">
        <v>45</v>
      </c>
      <c r="G1" s="30" t="s">
        <v>46</v>
      </c>
      <c r="H1" s="30" t="s">
        <v>47</v>
      </c>
      <c r="I1" s="23" t="s">
        <v>35</v>
      </c>
      <c r="J1" s="23" t="s">
        <v>37</v>
      </c>
      <c r="K1" s="23" t="s">
        <v>39</v>
      </c>
      <c r="L1" s="24" t="s">
        <v>34</v>
      </c>
      <c r="M1" s="25" t="s">
        <v>36</v>
      </c>
      <c r="N1" s="25" t="s">
        <v>38</v>
      </c>
      <c r="O1" s="26" t="s">
        <v>40</v>
      </c>
      <c r="P1" s="26" t="s">
        <v>41</v>
      </c>
      <c r="Q1" s="26" t="s">
        <v>42</v>
      </c>
    </row>
    <row r="2" spans="1:24" ht="24.75" x14ac:dyDescent="0.25">
      <c r="A2" s="3" t="s">
        <v>0</v>
      </c>
      <c r="B2" s="7">
        <v>27000000</v>
      </c>
      <c r="C2" s="14">
        <f t="shared" ref="C2:C31" si="0">((D2-B2)/B2)*100</f>
        <v>18.518518518518519</v>
      </c>
      <c r="D2" s="31">
        <v>32000000</v>
      </c>
      <c r="E2" s="17">
        <v>34000000</v>
      </c>
      <c r="F2" s="32">
        <f t="shared" ref="F2:F3" si="1">E2*2.7</f>
        <v>91800000</v>
      </c>
      <c r="G2" s="32">
        <f t="shared" ref="G2:G3" si="2">E2*5.5</f>
        <v>187000000</v>
      </c>
      <c r="H2" s="32">
        <f t="shared" ref="H2:H3" si="3">E2*4.5</f>
        <v>153000000</v>
      </c>
      <c r="I2" s="12">
        <v>90000000</v>
      </c>
      <c r="J2" s="12">
        <v>175000000</v>
      </c>
      <c r="K2" s="12">
        <f t="shared" ref="K2:K3" si="4">D2*4.5</f>
        <v>144000000</v>
      </c>
      <c r="L2" s="22">
        <f t="shared" ref="L2:L3" si="5">B2*3</f>
        <v>81000000</v>
      </c>
      <c r="M2" s="22">
        <f t="shared" ref="M2:M3" si="6">B2*6</f>
        <v>162000000</v>
      </c>
      <c r="N2" s="22">
        <f t="shared" ref="N2:N3" si="7">B2*5</f>
        <v>135000000</v>
      </c>
      <c r="O2" s="16">
        <f t="shared" ref="O2:O3" si="8">((I2-L2)/L2)*100</f>
        <v>11.111111111111111</v>
      </c>
      <c r="P2" s="16">
        <f t="shared" ref="P2:P3" si="9">((J2-M2)/M2)*100</f>
        <v>8.0246913580246915</v>
      </c>
      <c r="Q2" s="16">
        <f t="shared" ref="Q2:Q3" si="10">((K2-N2)/N2)*100</f>
        <v>6.666666666666667</v>
      </c>
    </row>
    <row r="3" spans="1:24" ht="24.75" x14ac:dyDescent="0.25">
      <c r="A3" s="3" t="s">
        <v>43</v>
      </c>
      <c r="B3" s="7">
        <v>32000000</v>
      </c>
      <c r="C3" s="14">
        <f t="shared" si="0"/>
        <v>12.5</v>
      </c>
      <c r="D3" s="31">
        <v>36000000</v>
      </c>
      <c r="E3" s="17">
        <v>36000000</v>
      </c>
      <c r="F3" s="32">
        <f t="shared" si="1"/>
        <v>97200000</v>
      </c>
      <c r="G3" s="32">
        <f t="shared" si="2"/>
        <v>198000000</v>
      </c>
      <c r="H3" s="32">
        <f t="shared" si="3"/>
        <v>162000000</v>
      </c>
      <c r="I3" s="12">
        <v>10500000</v>
      </c>
      <c r="J3" s="12">
        <v>200000000</v>
      </c>
      <c r="K3" s="12">
        <f t="shared" si="4"/>
        <v>162000000</v>
      </c>
      <c r="L3" s="22">
        <f t="shared" si="5"/>
        <v>96000000</v>
      </c>
      <c r="M3" s="22">
        <f t="shared" si="6"/>
        <v>192000000</v>
      </c>
      <c r="N3" s="22">
        <f t="shared" si="7"/>
        <v>160000000</v>
      </c>
      <c r="O3" s="16">
        <f t="shared" si="8"/>
        <v>-89.0625</v>
      </c>
      <c r="P3" s="16">
        <f t="shared" si="9"/>
        <v>4.1666666666666661</v>
      </c>
      <c r="Q3" s="16">
        <f t="shared" si="10"/>
        <v>1.25</v>
      </c>
      <c r="S3" s="13"/>
    </row>
    <row r="4" spans="1:24" ht="24.75" x14ac:dyDescent="0.25">
      <c r="A4" s="3" t="s">
        <v>18</v>
      </c>
      <c r="B4" s="7">
        <v>29000000</v>
      </c>
      <c r="C4" s="14">
        <f t="shared" si="0"/>
        <v>20.689655172413794</v>
      </c>
      <c r="D4" s="31">
        <v>35000000</v>
      </c>
      <c r="E4" s="17">
        <v>35000000</v>
      </c>
      <c r="F4" s="32">
        <f>E4*2.7</f>
        <v>94500000</v>
      </c>
      <c r="G4" s="32">
        <f>E4*5.4</f>
        <v>189000000</v>
      </c>
      <c r="H4" s="32">
        <f>E4*4.5</f>
        <v>157500000</v>
      </c>
      <c r="I4" s="12">
        <f>D4*2.6</f>
        <v>91000000</v>
      </c>
      <c r="J4" s="12">
        <f>D4*5.5</f>
        <v>192500000</v>
      </c>
      <c r="K4" s="12">
        <f>D4*4.5</f>
        <v>157500000</v>
      </c>
      <c r="L4" s="22">
        <f t="shared" ref="L4:L33" si="11">B4*3</f>
        <v>87000000</v>
      </c>
      <c r="M4" s="22">
        <f t="shared" ref="M4:M33" si="12">B4*6</f>
        <v>174000000</v>
      </c>
      <c r="N4" s="22">
        <f t="shared" ref="N4:N33" si="13">B4*5</f>
        <v>145000000</v>
      </c>
      <c r="O4" s="16">
        <f>((I4-L4)/L4)*100</f>
        <v>4.5977011494252871</v>
      </c>
      <c r="P4" s="16">
        <f>((J4-M4)/M4)*100</f>
        <v>10.632183908045976</v>
      </c>
      <c r="Q4" s="16">
        <f>((K4-N4)/N4)*100</f>
        <v>8.6206896551724146</v>
      </c>
      <c r="R4" s="16">
        <f>F4/E4</f>
        <v>2.7</v>
      </c>
      <c r="S4" s="13">
        <f>F4-L4</f>
        <v>7500000</v>
      </c>
      <c r="T4" s="13">
        <f>G4-M4</f>
        <v>15000000</v>
      </c>
      <c r="U4" s="13">
        <f>H4-N4</f>
        <v>12500000</v>
      </c>
      <c r="V4" s="16">
        <f>((F4-L4)/L4)*100</f>
        <v>8.6206896551724146</v>
      </c>
      <c r="W4" s="16">
        <f>((G4-M4)/M4)*100</f>
        <v>8.6206896551724146</v>
      </c>
      <c r="X4" s="16">
        <f>((H4-N4)/N4)*100</f>
        <v>8.6206896551724146</v>
      </c>
    </row>
    <row r="5" spans="1:24" ht="24.75" x14ac:dyDescent="0.25">
      <c r="A5" s="3" t="s">
        <v>19</v>
      </c>
      <c r="B5" s="7">
        <v>18500000</v>
      </c>
      <c r="C5" s="14">
        <f t="shared" si="0"/>
        <v>24.324324324324326</v>
      </c>
      <c r="D5" s="31">
        <v>23000000</v>
      </c>
      <c r="E5" s="17">
        <v>23000000</v>
      </c>
      <c r="F5" s="32">
        <f t="shared" ref="F5:F33" si="14">E5*2.7</f>
        <v>62100000.000000007</v>
      </c>
      <c r="G5" s="32">
        <f t="shared" ref="G5:G33" si="15">E5*5.4</f>
        <v>124200000.00000001</v>
      </c>
      <c r="H5" s="32">
        <f t="shared" ref="H5:H33" si="16">E5*4.5</f>
        <v>103500000</v>
      </c>
      <c r="I5" s="12">
        <f t="shared" ref="I5:I33" si="17">D5*2.6</f>
        <v>59800000</v>
      </c>
      <c r="J5" s="12">
        <f t="shared" ref="J5:J33" si="18">D5*5.5</f>
        <v>126500000</v>
      </c>
      <c r="K5" s="12">
        <f t="shared" ref="K5:K33" si="19">D5*4.5</f>
        <v>103500000</v>
      </c>
      <c r="L5" s="22">
        <f t="shared" si="11"/>
        <v>55500000</v>
      </c>
      <c r="M5" s="22">
        <f t="shared" si="12"/>
        <v>111000000</v>
      </c>
      <c r="N5" s="22">
        <f t="shared" si="13"/>
        <v>92500000</v>
      </c>
      <c r="O5" s="16">
        <f t="shared" ref="O5:O31" si="20">((I5-L5)/L5)*100</f>
        <v>7.7477477477477477</v>
      </c>
      <c r="P5" s="16">
        <f t="shared" ref="P5:P31" si="21">((J5-M5)/M5)*100</f>
        <v>13.963963963963963</v>
      </c>
      <c r="Q5" s="16">
        <f t="shared" ref="Q5:Q31" si="22">((K5-N5)/N5)*100</f>
        <v>11.891891891891893</v>
      </c>
      <c r="R5" s="16">
        <f t="shared" ref="R5:R33" si="23">F5/E5</f>
        <v>2.7</v>
      </c>
      <c r="S5" s="13">
        <f t="shared" ref="S5:S33" si="24">F5-L5</f>
        <v>6600000.0000000075</v>
      </c>
      <c r="T5" s="13">
        <f t="shared" ref="T5:T33" si="25">G5-M5</f>
        <v>13200000.000000015</v>
      </c>
      <c r="U5" s="13">
        <f t="shared" ref="U5:U28" si="26">H5-N5</f>
        <v>11000000</v>
      </c>
      <c r="V5" s="16">
        <f t="shared" ref="V5:V31" si="27">((F5-L5)/L5)*100</f>
        <v>11.891891891891905</v>
      </c>
      <c r="W5" s="16">
        <f t="shared" ref="W5:W31" si="28">((G5-M5)/M5)*100</f>
        <v>11.891891891891905</v>
      </c>
      <c r="X5" s="16">
        <f t="shared" ref="X5:X31" si="29">((H5-N5)/N5)*100</f>
        <v>11.891891891891893</v>
      </c>
    </row>
    <row r="6" spans="1:24" ht="24.75" x14ac:dyDescent="0.25">
      <c r="A6" s="3" t="s">
        <v>1</v>
      </c>
      <c r="B6" s="7">
        <v>13000000</v>
      </c>
      <c r="C6" s="14">
        <f t="shared" si="0"/>
        <v>20</v>
      </c>
      <c r="D6" s="31">
        <v>15600000</v>
      </c>
      <c r="E6" s="17">
        <v>15600000</v>
      </c>
      <c r="F6" s="32">
        <f t="shared" si="14"/>
        <v>42120000</v>
      </c>
      <c r="G6" s="32">
        <f t="shared" si="15"/>
        <v>84240000</v>
      </c>
      <c r="H6" s="32">
        <f t="shared" si="16"/>
        <v>70200000</v>
      </c>
      <c r="I6" s="12">
        <f t="shared" si="17"/>
        <v>40560000</v>
      </c>
      <c r="J6" s="12">
        <f t="shared" si="18"/>
        <v>85800000</v>
      </c>
      <c r="K6" s="12">
        <f t="shared" si="19"/>
        <v>70200000</v>
      </c>
      <c r="L6" s="22">
        <f t="shared" si="11"/>
        <v>39000000</v>
      </c>
      <c r="M6" s="22">
        <f t="shared" si="12"/>
        <v>78000000</v>
      </c>
      <c r="N6" s="22">
        <f t="shared" si="13"/>
        <v>65000000</v>
      </c>
      <c r="O6" s="16">
        <f t="shared" si="20"/>
        <v>4</v>
      </c>
      <c r="P6" s="16">
        <f t="shared" si="21"/>
        <v>10</v>
      </c>
      <c r="Q6" s="16">
        <f t="shared" si="22"/>
        <v>8</v>
      </c>
      <c r="R6" s="16">
        <f t="shared" si="23"/>
        <v>2.7</v>
      </c>
      <c r="S6" s="13">
        <f t="shared" si="24"/>
        <v>3120000</v>
      </c>
      <c r="T6" s="13">
        <f t="shared" si="25"/>
        <v>6240000</v>
      </c>
      <c r="U6" s="13">
        <f t="shared" si="26"/>
        <v>5200000</v>
      </c>
      <c r="V6" s="16">
        <f t="shared" si="27"/>
        <v>8</v>
      </c>
      <c r="W6" s="16">
        <f t="shared" si="28"/>
        <v>8</v>
      </c>
      <c r="X6" s="16">
        <f t="shared" si="29"/>
        <v>8</v>
      </c>
    </row>
    <row r="7" spans="1:24" ht="24.75" x14ac:dyDescent="0.25">
      <c r="A7" s="3" t="s">
        <v>20</v>
      </c>
      <c r="B7" s="7">
        <v>19000000</v>
      </c>
      <c r="C7" s="14">
        <f t="shared" si="0"/>
        <v>21.052631578947366</v>
      </c>
      <c r="D7" s="31">
        <v>23000000</v>
      </c>
      <c r="E7" s="17">
        <v>23000000</v>
      </c>
      <c r="F7" s="32">
        <f t="shared" si="14"/>
        <v>62100000.000000007</v>
      </c>
      <c r="G7" s="32">
        <f t="shared" si="15"/>
        <v>124200000.00000001</v>
      </c>
      <c r="H7" s="32">
        <f t="shared" si="16"/>
        <v>103500000</v>
      </c>
      <c r="I7" s="12">
        <f t="shared" si="17"/>
        <v>59800000</v>
      </c>
      <c r="J7" s="12">
        <f t="shared" si="18"/>
        <v>126500000</v>
      </c>
      <c r="K7" s="12">
        <f t="shared" si="19"/>
        <v>103500000</v>
      </c>
      <c r="L7" s="22">
        <f t="shared" si="11"/>
        <v>57000000</v>
      </c>
      <c r="M7" s="22">
        <f t="shared" si="12"/>
        <v>114000000</v>
      </c>
      <c r="N7" s="22">
        <f t="shared" si="13"/>
        <v>95000000</v>
      </c>
      <c r="O7" s="16">
        <f t="shared" si="20"/>
        <v>4.9122807017543861</v>
      </c>
      <c r="P7" s="16">
        <f t="shared" si="21"/>
        <v>10.964912280701753</v>
      </c>
      <c r="Q7" s="16">
        <f t="shared" si="22"/>
        <v>8.9473684210526319</v>
      </c>
      <c r="R7" s="16">
        <f t="shared" si="23"/>
        <v>2.7</v>
      </c>
      <c r="S7" s="13">
        <f t="shared" si="24"/>
        <v>5100000.0000000075</v>
      </c>
      <c r="T7" s="13">
        <f t="shared" si="25"/>
        <v>10200000.000000015</v>
      </c>
      <c r="U7" s="13">
        <f t="shared" si="26"/>
        <v>8500000</v>
      </c>
      <c r="V7" s="16">
        <f t="shared" si="27"/>
        <v>8.9473684210526443</v>
      </c>
      <c r="W7" s="16">
        <f t="shared" si="28"/>
        <v>8.9473684210526443</v>
      </c>
      <c r="X7" s="16">
        <f t="shared" si="29"/>
        <v>8.9473684210526319</v>
      </c>
    </row>
    <row r="8" spans="1:24" ht="24.75" x14ac:dyDescent="0.25">
      <c r="A8" s="4" t="s">
        <v>2</v>
      </c>
      <c r="B8" s="8">
        <v>11000000</v>
      </c>
      <c r="C8" s="14">
        <f t="shared" si="0"/>
        <v>-9.0909090909090917</v>
      </c>
      <c r="D8" s="31">
        <v>10000000</v>
      </c>
      <c r="E8" s="17">
        <v>12500000</v>
      </c>
      <c r="F8" s="32">
        <f t="shared" si="14"/>
        <v>33750000</v>
      </c>
      <c r="G8" s="32">
        <f t="shared" si="15"/>
        <v>67500000</v>
      </c>
      <c r="H8" s="32">
        <f t="shared" si="16"/>
        <v>56250000</v>
      </c>
      <c r="I8" s="12">
        <f t="shared" si="17"/>
        <v>26000000</v>
      </c>
      <c r="J8" s="12">
        <f t="shared" si="18"/>
        <v>55000000</v>
      </c>
      <c r="K8" s="12">
        <f t="shared" si="19"/>
        <v>45000000</v>
      </c>
      <c r="L8" s="22">
        <f t="shared" si="11"/>
        <v>33000000</v>
      </c>
      <c r="M8" s="22">
        <f t="shared" si="12"/>
        <v>66000000</v>
      </c>
      <c r="N8" s="22">
        <f t="shared" si="13"/>
        <v>55000000</v>
      </c>
      <c r="O8" s="16">
        <f t="shared" si="20"/>
        <v>-21.212121212121211</v>
      </c>
      <c r="P8" s="16">
        <f t="shared" si="21"/>
        <v>-16.666666666666664</v>
      </c>
      <c r="Q8" s="16">
        <f t="shared" si="22"/>
        <v>-18.181818181818183</v>
      </c>
      <c r="R8" s="16">
        <f t="shared" si="23"/>
        <v>2.7</v>
      </c>
      <c r="S8" s="13">
        <f t="shared" si="24"/>
        <v>750000</v>
      </c>
      <c r="T8" s="13">
        <f t="shared" si="25"/>
        <v>1500000</v>
      </c>
      <c r="U8" s="13">
        <f t="shared" si="26"/>
        <v>1250000</v>
      </c>
      <c r="V8" s="16">
        <f t="shared" si="27"/>
        <v>2.2727272727272729</v>
      </c>
      <c r="W8" s="16">
        <f t="shared" si="28"/>
        <v>2.2727272727272729</v>
      </c>
      <c r="X8" s="16">
        <f t="shared" si="29"/>
        <v>2.2727272727272729</v>
      </c>
    </row>
    <row r="9" spans="1:24" ht="24.75" x14ac:dyDescent="0.25">
      <c r="A9" s="3" t="s">
        <v>3</v>
      </c>
      <c r="B9" s="7">
        <v>12000000</v>
      </c>
      <c r="C9" s="14">
        <f t="shared" si="0"/>
        <v>20.833333333333336</v>
      </c>
      <c r="D9" s="31">
        <v>14500000</v>
      </c>
      <c r="E9" s="17">
        <v>16000000</v>
      </c>
      <c r="F9" s="32">
        <f t="shared" si="14"/>
        <v>43200000</v>
      </c>
      <c r="G9" s="32">
        <f t="shared" si="15"/>
        <v>86400000</v>
      </c>
      <c r="H9" s="32">
        <f t="shared" si="16"/>
        <v>72000000</v>
      </c>
      <c r="I9" s="12">
        <f t="shared" si="17"/>
        <v>37700000</v>
      </c>
      <c r="J9" s="12">
        <f t="shared" si="18"/>
        <v>79750000</v>
      </c>
      <c r="K9" s="12">
        <f t="shared" si="19"/>
        <v>65250000</v>
      </c>
      <c r="L9" s="22">
        <f t="shared" si="11"/>
        <v>36000000</v>
      </c>
      <c r="M9" s="22">
        <f t="shared" si="12"/>
        <v>72000000</v>
      </c>
      <c r="N9" s="22">
        <f t="shared" si="13"/>
        <v>60000000</v>
      </c>
      <c r="O9" s="16">
        <f t="shared" si="20"/>
        <v>4.7222222222222223</v>
      </c>
      <c r="P9" s="16">
        <f t="shared" si="21"/>
        <v>10.763888888888889</v>
      </c>
      <c r="Q9" s="16">
        <f t="shared" si="22"/>
        <v>8.75</v>
      </c>
      <c r="R9" s="16">
        <f t="shared" si="23"/>
        <v>2.7</v>
      </c>
      <c r="S9" s="13">
        <f t="shared" si="24"/>
        <v>7200000</v>
      </c>
      <c r="T9" s="13">
        <f t="shared" si="25"/>
        <v>14400000</v>
      </c>
      <c r="U9" s="13">
        <f t="shared" si="26"/>
        <v>12000000</v>
      </c>
      <c r="V9" s="16">
        <f t="shared" si="27"/>
        <v>20</v>
      </c>
      <c r="W9" s="16">
        <f t="shared" si="28"/>
        <v>20</v>
      </c>
      <c r="X9" s="16">
        <f t="shared" si="29"/>
        <v>20</v>
      </c>
    </row>
    <row r="10" spans="1:24" ht="24.75" x14ac:dyDescent="0.25">
      <c r="A10" s="4" t="s">
        <v>4</v>
      </c>
      <c r="B10" s="8">
        <v>14000000</v>
      </c>
      <c r="C10" s="14">
        <f t="shared" si="0"/>
        <v>21.428571428571427</v>
      </c>
      <c r="D10" s="31">
        <v>17000000</v>
      </c>
      <c r="E10" s="17">
        <v>17000000</v>
      </c>
      <c r="F10" s="32">
        <f t="shared" si="14"/>
        <v>45900000</v>
      </c>
      <c r="G10" s="32">
        <f t="shared" si="15"/>
        <v>91800000</v>
      </c>
      <c r="H10" s="32">
        <f t="shared" si="16"/>
        <v>76500000</v>
      </c>
      <c r="I10" s="12">
        <f t="shared" si="17"/>
        <v>44200000</v>
      </c>
      <c r="J10" s="12">
        <f t="shared" si="18"/>
        <v>93500000</v>
      </c>
      <c r="K10" s="12">
        <f t="shared" si="19"/>
        <v>76500000</v>
      </c>
      <c r="L10" s="22">
        <f t="shared" si="11"/>
        <v>42000000</v>
      </c>
      <c r="M10" s="22">
        <f t="shared" si="12"/>
        <v>84000000</v>
      </c>
      <c r="N10" s="22">
        <f t="shared" si="13"/>
        <v>70000000</v>
      </c>
      <c r="O10" s="16">
        <f t="shared" si="20"/>
        <v>5.2380952380952381</v>
      </c>
      <c r="P10" s="16">
        <f t="shared" si="21"/>
        <v>11.30952380952381</v>
      </c>
      <c r="Q10" s="16">
        <f t="shared" si="22"/>
        <v>9.2857142857142865</v>
      </c>
      <c r="R10" s="16">
        <f t="shared" si="23"/>
        <v>2.7</v>
      </c>
      <c r="S10" s="13">
        <f t="shared" si="24"/>
        <v>3900000</v>
      </c>
      <c r="T10" s="13">
        <f t="shared" si="25"/>
        <v>7800000</v>
      </c>
      <c r="U10" s="13">
        <f t="shared" si="26"/>
        <v>6500000</v>
      </c>
      <c r="V10" s="16">
        <f t="shared" si="27"/>
        <v>9.2857142857142865</v>
      </c>
      <c r="W10" s="16">
        <f t="shared" si="28"/>
        <v>9.2857142857142865</v>
      </c>
      <c r="X10" s="16">
        <f t="shared" si="29"/>
        <v>9.2857142857142865</v>
      </c>
    </row>
    <row r="11" spans="1:24" ht="24.75" x14ac:dyDescent="0.25">
      <c r="A11" s="4" t="s">
        <v>5</v>
      </c>
      <c r="B11" s="8">
        <v>11500000</v>
      </c>
      <c r="C11" s="14">
        <f t="shared" si="0"/>
        <v>20</v>
      </c>
      <c r="D11" s="31">
        <v>13800000</v>
      </c>
      <c r="E11" s="17">
        <v>14500000</v>
      </c>
      <c r="F11" s="32">
        <f t="shared" si="14"/>
        <v>39150000</v>
      </c>
      <c r="G11" s="32">
        <f t="shared" si="15"/>
        <v>78300000</v>
      </c>
      <c r="H11" s="32">
        <f t="shared" si="16"/>
        <v>65250000</v>
      </c>
      <c r="I11" s="12">
        <f t="shared" si="17"/>
        <v>35880000</v>
      </c>
      <c r="J11" s="12">
        <f t="shared" si="18"/>
        <v>75900000</v>
      </c>
      <c r="K11" s="12">
        <f t="shared" si="19"/>
        <v>62100000</v>
      </c>
      <c r="L11" s="22">
        <f t="shared" si="11"/>
        <v>34500000</v>
      </c>
      <c r="M11" s="22">
        <f t="shared" si="12"/>
        <v>69000000</v>
      </c>
      <c r="N11" s="22">
        <f t="shared" si="13"/>
        <v>57500000</v>
      </c>
      <c r="O11" s="16">
        <f t="shared" si="20"/>
        <v>4</v>
      </c>
      <c r="P11" s="16">
        <f t="shared" si="21"/>
        <v>10</v>
      </c>
      <c r="Q11" s="16">
        <f t="shared" si="22"/>
        <v>8</v>
      </c>
      <c r="R11" s="16">
        <f t="shared" si="23"/>
        <v>2.7</v>
      </c>
      <c r="S11" s="13">
        <f t="shared" si="24"/>
        <v>4650000</v>
      </c>
      <c r="T11" s="13">
        <f t="shared" si="25"/>
        <v>9300000</v>
      </c>
      <c r="U11" s="13">
        <f t="shared" si="26"/>
        <v>7750000</v>
      </c>
      <c r="V11" s="16">
        <f t="shared" si="27"/>
        <v>13.478260869565217</v>
      </c>
      <c r="W11" s="16">
        <f t="shared" si="28"/>
        <v>13.478260869565217</v>
      </c>
      <c r="X11" s="16">
        <f t="shared" si="29"/>
        <v>13.478260869565217</v>
      </c>
    </row>
    <row r="12" spans="1:24" ht="24.75" x14ac:dyDescent="0.25">
      <c r="A12" s="3" t="s">
        <v>6</v>
      </c>
      <c r="B12" s="7">
        <v>11000000</v>
      </c>
      <c r="C12" s="14">
        <f t="shared" si="0"/>
        <v>22.727272727272727</v>
      </c>
      <c r="D12" s="31">
        <v>13500000</v>
      </c>
      <c r="E12" s="17">
        <v>14500000</v>
      </c>
      <c r="F12" s="32">
        <f t="shared" si="14"/>
        <v>39150000</v>
      </c>
      <c r="G12" s="32">
        <f t="shared" si="15"/>
        <v>78300000</v>
      </c>
      <c r="H12" s="32">
        <f t="shared" si="16"/>
        <v>65250000</v>
      </c>
      <c r="I12" s="12">
        <f t="shared" si="17"/>
        <v>35100000</v>
      </c>
      <c r="J12" s="12">
        <f t="shared" si="18"/>
        <v>74250000</v>
      </c>
      <c r="K12" s="12">
        <f t="shared" si="19"/>
        <v>60750000</v>
      </c>
      <c r="L12" s="22">
        <f t="shared" si="11"/>
        <v>33000000</v>
      </c>
      <c r="M12" s="22">
        <f t="shared" si="12"/>
        <v>66000000</v>
      </c>
      <c r="N12" s="22">
        <f t="shared" si="13"/>
        <v>55000000</v>
      </c>
      <c r="O12" s="16">
        <f t="shared" si="20"/>
        <v>6.3636363636363633</v>
      </c>
      <c r="P12" s="16">
        <f t="shared" si="21"/>
        <v>12.5</v>
      </c>
      <c r="Q12" s="16">
        <f t="shared" si="22"/>
        <v>10.454545454545453</v>
      </c>
      <c r="R12" s="16">
        <f t="shared" si="23"/>
        <v>2.7</v>
      </c>
      <c r="S12" s="13">
        <f t="shared" si="24"/>
        <v>6150000</v>
      </c>
      <c r="T12" s="13">
        <f t="shared" si="25"/>
        <v>12300000</v>
      </c>
      <c r="U12" s="13">
        <f t="shared" si="26"/>
        <v>10250000</v>
      </c>
      <c r="V12" s="16">
        <f t="shared" si="27"/>
        <v>18.636363636363637</v>
      </c>
      <c r="W12" s="16">
        <f t="shared" si="28"/>
        <v>18.636363636363637</v>
      </c>
      <c r="X12" s="16">
        <f t="shared" si="29"/>
        <v>18.636363636363637</v>
      </c>
    </row>
    <row r="13" spans="1:24" ht="24.75" x14ac:dyDescent="0.25">
      <c r="A13" s="4" t="s">
        <v>21</v>
      </c>
      <c r="B13" s="8">
        <v>12000000</v>
      </c>
      <c r="C13" s="14">
        <f t="shared" si="0"/>
        <v>16.666666666666664</v>
      </c>
      <c r="D13" s="31">
        <v>14000000</v>
      </c>
      <c r="E13" s="17">
        <v>14500000</v>
      </c>
      <c r="F13" s="32">
        <f t="shared" si="14"/>
        <v>39150000</v>
      </c>
      <c r="G13" s="32">
        <f t="shared" si="15"/>
        <v>78300000</v>
      </c>
      <c r="H13" s="32">
        <f t="shared" si="16"/>
        <v>65250000</v>
      </c>
      <c r="I13" s="12">
        <f t="shared" si="17"/>
        <v>36400000</v>
      </c>
      <c r="J13" s="12">
        <f t="shared" si="18"/>
        <v>77000000</v>
      </c>
      <c r="K13" s="12">
        <f t="shared" si="19"/>
        <v>63000000</v>
      </c>
      <c r="L13" s="22">
        <f t="shared" si="11"/>
        <v>36000000</v>
      </c>
      <c r="M13" s="22">
        <f t="shared" si="12"/>
        <v>72000000</v>
      </c>
      <c r="N13" s="22">
        <f t="shared" si="13"/>
        <v>60000000</v>
      </c>
      <c r="O13" s="16">
        <f t="shared" si="20"/>
        <v>1.1111111111111112</v>
      </c>
      <c r="P13" s="16">
        <f t="shared" si="21"/>
        <v>6.9444444444444446</v>
      </c>
      <c r="Q13" s="16">
        <f t="shared" si="22"/>
        <v>5</v>
      </c>
      <c r="R13" s="16">
        <f t="shared" si="23"/>
        <v>2.7</v>
      </c>
      <c r="S13" s="13">
        <f t="shared" si="24"/>
        <v>3150000</v>
      </c>
      <c r="T13" s="13">
        <f t="shared" si="25"/>
        <v>6300000</v>
      </c>
      <c r="U13" s="13">
        <f t="shared" si="26"/>
        <v>5250000</v>
      </c>
      <c r="V13" s="16">
        <f t="shared" si="27"/>
        <v>8.75</v>
      </c>
      <c r="W13" s="16">
        <f t="shared" si="28"/>
        <v>8.75</v>
      </c>
      <c r="X13" s="16">
        <f t="shared" si="29"/>
        <v>8.75</v>
      </c>
    </row>
    <row r="14" spans="1:24" ht="24.75" x14ac:dyDescent="0.25">
      <c r="A14" s="4" t="s">
        <v>22</v>
      </c>
      <c r="B14" s="8">
        <v>10500000</v>
      </c>
      <c r="C14" s="14">
        <f t="shared" si="0"/>
        <v>12.380952380952381</v>
      </c>
      <c r="D14" s="31">
        <v>11800000</v>
      </c>
      <c r="E14" s="17">
        <v>12000000</v>
      </c>
      <c r="F14" s="32">
        <f t="shared" si="14"/>
        <v>32400000.000000004</v>
      </c>
      <c r="G14" s="32">
        <f t="shared" si="15"/>
        <v>64800000.000000007</v>
      </c>
      <c r="H14" s="32">
        <f t="shared" si="16"/>
        <v>54000000</v>
      </c>
      <c r="I14" s="12">
        <f t="shared" si="17"/>
        <v>30680000</v>
      </c>
      <c r="J14" s="12">
        <f t="shared" si="18"/>
        <v>64900000</v>
      </c>
      <c r="K14" s="12">
        <f t="shared" si="19"/>
        <v>53100000</v>
      </c>
      <c r="L14" s="22">
        <f t="shared" si="11"/>
        <v>31500000</v>
      </c>
      <c r="M14" s="22">
        <f t="shared" si="12"/>
        <v>63000000</v>
      </c>
      <c r="N14" s="22">
        <f t="shared" si="13"/>
        <v>52500000</v>
      </c>
      <c r="O14" s="16">
        <f t="shared" si="20"/>
        <v>-2.6031746031746033</v>
      </c>
      <c r="P14" s="16">
        <f t="shared" si="21"/>
        <v>3.0158730158730158</v>
      </c>
      <c r="Q14" s="16">
        <f t="shared" si="22"/>
        <v>1.1428571428571428</v>
      </c>
      <c r="R14" s="16">
        <f t="shared" si="23"/>
        <v>2.7</v>
      </c>
      <c r="S14" s="13">
        <f t="shared" si="24"/>
        <v>900000.00000000373</v>
      </c>
      <c r="T14" s="13">
        <f t="shared" si="25"/>
        <v>1800000.0000000075</v>
      </c>
      <c r="U14" s="13">
        <f t="shared" si="26"/>
        <v>1500000</v>
      </c>
      <c r="V14" s="16">
        <f t="shared" si="27"/>
        <v>2.8571428571428688</v>
      </c>
      <c r="W14" s="16">
        <f t="shared" si="28"/>
        <v>2.8571428571428688</v>
      </c>
      <c r="X14" s="16">
        <f t="shared" si="29"/>
        <v>2.8571428571428572</v>
      </c>
    </row>
    <row r="15" spans="1:24" ht="24.75" x14ac:dyDescent="0.25">
      <c r="A15" s="5" t="s">
        <v>7</v>
      </c>
      <c r="B15" s="9">
        <v>12000000</v>
      </c>
      <c r="C15" s="14">
        <f t="shared" si="0"/>
        <v>20.833333333333336</v>
      </c>
      <c r="D15" s="31">
        <v>14500000</v>
      </c>
      <c r="E15" s="17">
        <v>15000000</v>
      </c>
      <c r="F15" s="32">
        <f t="shared" si="14"/>
        <v>40500000</v>
      </c>
      <c r="G15" s="32">
        <f t="shared" si="15"/>
        <v>81000000</v>
      </c>
      <c r="H15" s="32">
        <f t="shared" si="16"/>
        <v>67500000</v>
      </c>
      <c r="I15" s="12">
        <f t="shared" si="17"/>
        <v>37700000</v>
      </c>
      <c r="J15" s="12">
        <f t="shared" si="18"/>
        <v>79750000</v>
      </c>
      <c r="K15" s="12">
        <f t="shared" si="19"/>
        <v>65250000</v>
      </c>
      <c r="L15" s="22">
        <f t="shared" si="11"/>
        <v>36000000</v>
      </c>
      <c r="M15" s="22">
        <f t="shared" si="12"/>
        <v>72000000</v>
      </c>
      <c r="N15" s="22">
        <f t="shared" si="13"/>
        <v>60000000</v>
      </c>
      <c r="O15" s="16">
        <f t="shared" si="20"/>
        <v>4.7222222222222223</v>
      </c>
      <c r="P15" s="16">
        <f t="shared" si="21"/>
        <v>10.763888888888889</v>
      </c>
      <c r="Q15" s="16">
        <f t="shared" si="22"/>
        <v>8.75</v>
      </c>
      <c r="R15" s="16">
        <f t="shared" si="23"/>
        <v>2.7</v>
      </c>
      <c r="S15" s="13">
        <f t="shared" si="24"/>
        <v>4500000</v>
      </c>
      <c r="T15" s="13">
        <f t="shared" si="25"/>
        <v>9000000</v>
      </c>
      <c r="U15" s="13">
        <f t="shared" si="26"/>
        <v>7500000</v>
      </c>
      <c r="V15" s="16">
        <f t="shared" si="27"/>
        <v>12.5</v>
      </c>
      <c r="W15" s="16">
        <f t="shared" si="28"/>
        <v>12.5</v>
      </c>
      <c r="X15" s="16">
        <f t="shared" si="29"/>
        <v>12.5</v>
      </c>
    </row>
    <row r="16" spans="1:24" ht="24.75" x14ac:dyDescent="0.25">
      <c r="A16" s="6" t="s">
        <v>23</v>
      </c>
      <c r="B16" s="10">
        <v>10500000</v>
      </c>
      <c r="C16" s="14">
        <f t="shared" si="0"/>
        <v>52.380952380952387</v>
      </c>
      <c r="D16" s="31">
        <v>16000000</v>
      </c>
      <c r="E16" s="17">
        <v>16000000</v>
      </c>
      <c r="F16" s="32">
        <f t="shared" si="14"/>
        <v>43200000</v>
      </c>
      <c r="G16" s="32">
        <f t="shared" si="15"/>
        <v>86400000</v>
      </c>
      <c r="H16" s="32">
        <f t="shared" si="16"/>
        <v>72000000</v>
      </c>
      <c r="I16" s="12">
        <f t="shared" si="17"/>
        <v>41600000</v>
      </c>
      <c r="J16" s="12">
        <f t="shared" si="18"/>
        <v>88000000</v>
      </c>
      <c r="K16" s="12">
        <f t="shared" si="19"/>
        <v>72000000</v>
      </c>
      <c r="L16" s="22">
        <f t="shared" si="11"/>
        <v>31500000</v>
      </c>
      <c r="M16" s="22">
        <f t="shared" si="12"/>
        <v>63000000</v>
      </c>
      <c r="N16" s="22">
        <f t="shared" si="13"/>
        <v>52500000</v>
      </c>
      <c r="O16" s="16">
        <f t="shared" si="20"/>
        <v>32.063492063492063</v>
      </c>
      <c r="P16" s="16">
        <f t="shared" si="21"/>
        <v>39.682539682539684</v>
      </c>
      <c r="Q16" s="16">
        <f t="shared" si="22"/>
        <v>37.142857142857146</v>
      </c>
      <c r="R16" s="16">
        <f t="shared" si="23"/>
        <v>2.7</v>
      </c>
      <c r="S16" s="13">
        <f t="shared" si="24"/>
        <v>11700000</v>
      </c>
      <c r="T16" s="13">
        <f t="shared" si="25"/>
        <v>23400000</v>
      </c>
      <c r="U16" s="13">
        <f t="shared" si="26"/>
        <v>19500000</v>
      </c>
      <c r="V16" s="16">
        <f t="shared" si="27"/>
        <v>37.142857142857146</v>
      </c>
      <c r="W16" s="16">
        <f t="shared" si="28"/>
        <v>37.142857142857146</v>
      </c>
      <c r="X16" s="16">
        <f t="shared" si="29"/>
        <v>37.142857142857146</v>
      </c>
    </row>
    <row r="17" spans="1:24" ht="24.75" x14ac:dyDescent="0.25">
      <c r="A17" s="4" t="s">
        <v>8</v>
      </c>
      <c r="B17" s="8">
        <v>17500000</v>
      </c>
      <c r="C17" s="14">
        <f t="shared" si="0"/>
        <v>14.285714285714285</v>
      </c>
      <c r="D17" s="31">
        <v>20000000</v>
      </c>
      <c r="E17" s="17">
        <v>20000000</v>
      </c>
      <c r="F17" s="32">
        <f t="shared" si="14"/>
        <v>54000000</v>
      </c>
      <c r="G17" s="32">
        <f t="shared" si="15"/>
        <v>108000000</v>
      </c>
      <c r="H17" s="32">
        <f t="shared" si="16"/>
        <v>90000000</v>
      </c>
      <c r="I17" s="12">
        <f t="shared" si="17"/>
        <v>52000000</v>
      </c>
      <c r="J17" s="12">
        <f t="shared" si="18"/>
        <v>110000000</v>
      </c>
      <c r="K17" s="12">
        <f t="shared" si="19"/>
        <v>90000000</v>
      </c>
      <c r="L17" s="22">
        <f t="shared" si="11"/>
        <v>52500000</v>
      </c>
      <c r="M17" s="22">
        <f t="shared" si="12"/>
        <v>105000000</v>
      </c>
      <c r="N17" s="22">
        <f t="shared" si="13"/>
        <v>87500000</v>
      </c>
      <c r="O17" s="16">
        <f t="shared" si="20"/>
        <v>-0.95238095238095244</v>
      </c>
      <c r="P17" s="16">
        <f t="shared" si="21"/>
        <v>4.7619047619047619</v>
      </c>
      <c r="Q17" s="16">
        <f t="shared" si="22"/>
        <v>2.8571428571428572</v>
      </c>
      <c r="R17" s="16">
        <f t="shared" si="23"/>
        <v>2.7</v>
      </c>
      <c r="S17" s="13">
        <f t="shared" si="24"/>
        <v>1500000</v>
      </c>
      <c r="T17" s="13">
        <f t="shared" si="25"/>
        <v>3000000</v>
      </c>
      <c r="U17" s="13">
        <f t="shared" si="26"/>
        <v>2500000</v>
      </c>
      <c r="V17" s="16">
        <f t="shared" si="27"/>
        <v>2.8571428571428572</v>
      </c>
      <c r="W17" s="16">
        <f t="shared" si="28"/>
        <v>2.8571428571428572</v>
      </c>
      <c r="X17" s="16">
        <f t="shared" si="29"/>
        <v>2.8571428571428572</v>
      </c>
    </row>
    <row r="18" spans="1:24" ht="24.75" x14ac:dyDescent="0.25">
      <c r="A18" s="4" t="s">
        <v>9</v>
      </c>
      <c r="B18" s="8">
        <v>10500000</v>
      </c>
      <c r="C18" s="14">
        <f t="shared" si="0"/>
        <v>19.047619047619047</v>
      </c>
      <c r="D18" s="31">
        <v>12500000</v>
      </c>
      <c r="E18" s="17">
        <v>12500000</v>
      </c>
      <c r="F18" s="32">
        <f t="shared" si="14"/>
        <v>33750000</v>
      </c>
      <c r="G18" s="32">
        <f t="shared" si="15"/>
        <v>67500000</v>
      </c>
      <c r="H18" s="32">
        <f t="shared" si="16"/>
        <v>56250000</v>
      </c>
      <c r="I18" s="12">
        <f t="shared" si="17"/>
        <v>32500000</v>
      </c>
      <c r="J18" s="12">
        <f t="shared" si="18"/>
        <v>68750000</v>
      </c>
      <c r="K18" s="12">
        <f t="shared" si="19"/>
        <v>56250000</v>
      </c>
      <c r="L18" s="22">
        <f t="shared" si="11"/>
        <v>31500000</v>
      </c>
      <c r="M18" s="22">
        <f t="shared" si="12"/>
        <v>63000000</v>
      </c>
      <c r="N18" s="22">
        <f t="shared" si="13"/>
        <v>52500000</v>
      </c>
      <c r="O18" s="16">
        <f t="shared" si="20"/>
        <v>3.1746031746031744</v>
      </c>
      <c r="P18" s="16">
        <f t="shared" si="21"/>
        <v>9.1269841269841265</v>
      </c>
      <c r="Q18" s="16">
        <f t="shared" si="22"/>
        <v>7.1428571428571423</v>
      </c>
      <c r="R18" s="16">
        <f t="shared" si="23"/>
        <v>2.7</v>
      </c>
      <c r="S18" s="13">
        <f t="shared" si="24"/>
        <v>2250000</v>
      </c>
      <c r="T18" s="13">
        <f t="shared" si="25"/>
        <v>4500000</v>
      </c>
      <c r="U18" s="13">
        <f t="shared" si="26"/>
        <v>3750000</v>
      </c>
      <c r="V18" s="16">
        <f t="shared" si="27"/>
        <v>7.1428571428571423</v>
      </c>
      <c r="W18" s="16">
        <f t="shared" si="28"/>
        <v>7.1428571428571423</v>
      </c>
      <c r="X18" s="16">
        <f t="shared" si="29"/>
        <v>7.1428571428571423</v>
      </c>
    </row>
    <row r="19" spans="1:24" ht="24.75" x14ac:dyDescent="0.25">
      <c r="A19" s="4" t="s">
        <v>24</v>
      </c>
      <c r="B19" s="8">
        <v>11000000</v>
      </c>
      <c r="C19" s="14">
        <f t="shared" si="0"/>
        <v>13.636363636363635</v>
      </c>
      <c r="D19" s="31">
        <v>12500000</v>
      </c>
      <c r="E19" s="17">
        <v>13500000</v>
      </c>
      <c r="F19" s="32">
        <f t="shared" si="14"/>
        <v>36450000</v>
      </c>
      <c r="G19" s="32">
        <f t="shared" si="15"/>
        <v>72900000</v>
      </c>
      <c r="H19" s="32">
        <f t="shared" si="16"/>
        <v>60750000</v>
      </c>
      <c r="I19" s="12">
        <f t="shared" si="17"/>
        <v>32500000</v>
      </c>
      <c r="J19" s="12">
        <f t="shared" si="18"/>
        <v>68750000</v>
      </c>
      <c r="K19" s="12">
        <f t="shared" si="19"/>
        <v>56250000</v>
      </c>
      <c r="L19" s="22">
        <f t="shared" si="11"/>
        <v>33000000</v>
      </c>
      <c r="M19" s="22">
        <f t="shared" si="12"/>
        <v>66000000</v>
      </c>
      <c r="N19" s="22">
        <f t="shared" si="13"/>
        <v>55000000</v>
      </c>
      <c r="O19" s="16">
        <f t="shared" si="20"/>
        <v>-1.5151515151515151</v>
      </c>
      <c r="P19" s="16">
        <f t="shared" si="21"/>
        <v>4.1666666666666661</v>
      </c>
      <c r="Q19" s="16">
        <f t="shared" si="22"/>
        <v>2.2727272727272729</v>
      </c>
      <c r="R19" s="16">
        <f t="shared" si="23"/>
        <v>2.7</v>
      </c>
      <c r="S19" s="13">
        <f t="shared" si="24"/>
        <v>3450000</v>
      </c>
      <c r="T19" s="13">
        <f t="shared" si="25"/>
        <v>6900000</v>
      </c>
      <c r="U19" s="13">
        <f t="shared" si="26"/>
        <v>5750000</v>
      </c>
      <c r="V19" s="16">
        <f t="shared" si="27"/>
        <v>10.454545454545453</v>
      </c>
      <c r="W19" s="16">
        <f t="shared" si="28"/>
        <v>10.454545454545453</v>
      </c>
      <c r="X19" s="16">
        <f t="shared" si="29"/>
        <v>10.454545454545453</v>
      </c>
    </row>
    <row r="20" spans="1:24" ht="24.75" x14ac:dyDescent="0.25">
      <c r="A20" s="4" t="s">
        <v>10</v>
      </c>
      <c r="B20" s="8">
        <v>11000000</v>
      </c>
      <c r="C20" s="14">
        <f t="shared" si="0"/>
        <v>18.181818181818183</v>
      </c>
      <c r="D20" s="31">
        <v>13000000</v>
      </c>
      <c r="E20" s="17">
        <v>13000000</v>
      </c>
      <c r="F20" s="32">
        <f t="shared" si="14"/>
        <v>35100000</v>
      </c>
      <c r="G20" s="32">
        <f t="shared" si="15"/>
        <v>70200000</v>
      </c>
      <c r="H20" s="32">
        <f t="shared" si="16"/>
        <v>58500000</v>
      </c>
      <c r="I20" s="12">
        <f t="shared" si="17"/>
        <v>33800000</v>
      </c>
      <c r="J20" s="12">
        <f t="shared" si="18"/>
        <v>71500000</v>
      </c>
      <c r="K20" s="12">
        <f t="shared" si="19"/>
        <v>58500000</v>
      </c>
      <c r="L20" s="22">
        <f t="shared" si="11"/>
        <v>33000000</v>
      </c>
      <c r="M20" s="22">
        <f t="shared" si="12"/>
        <v>66000000</v>
      </c>
      <c r="N20" s="22">
        <f t="shared" si="13"/>
        <v>55000000</v>
      </c>
      <c r="O20" s="16">
        <f t="shared" si="20"/>
        <v>2.4242424242424243</v>
      </c>
      <c r="P20" s="16">
        <f t="shared" si="21"/>
        <v>8.3333333333333321</v>
      </c>
      <c r="Q20" s="16">
        <f t="shared" si="22"/>
        <v>6.3636363636363633</v>
      </c>
      <c r="R20" s="16">
        <f t="shared" si="23"/>
        <v>2.7</v>
      </c>
      <c r="S20" s="13">
        <f t="shared" si="24"/>
        <v>2100000</v>
      </c>
      <c r="T20" s="13">
        <f t="shared" si="25"/>
        <v>4200000</v>
      </c>
      <c r="U20" s="13">
        <f t="shared" si="26"/>
        <v>3500000</v>
      </c>
      <c r="V20" s="16">
        <f t="shared" si="27"/>
        <v>6.3636363636363633</v>
      </c>
      <c r="W20" s="16">
        <f t="shared" si="28"/>
        <v>6.3636363636363633</v>
      </c>
      <c r="X20" s="16">
        <f t="shared" si="29"/>
        <v>6.3636363636363633</v>
      </c>
    </row>
    <row r="21" spans="1:24" ht="24.75" x14ac:dyDescent="0.25">
      <c r="A21" s="4" t="s">
        <v>11</v>
      </c>
      <c r="B21" s="8">
        <v>10500000</v>
      </c>
      <c r="C21" s="14">
        <f t="shared" si="0"/>
        <v>9.5238095238095237</v>
      </c>
      <c r="D21" s="31">
        <v>11500000</v>
      </c>
      <c r="E21" s="17">
        <v>13000000</v>
      </c>
      <c r="F21" s="32">
        <f t="shared" si="14"/>
        <v>35100000</v>
      </c>
      <c r="G21" s="32">
        <f t="shared" si="15"/>
        <v>70200000</v>
      </c>
      <c r="H21" s="32">
        <f t="shared" si="16"/>
        <v>58500000</v>
      </c>
      <c r="I21" s="12">
        <f t="shared" si="17"/>
        <v>29900000</v>
      </c>
      <c r="J21" s="12">
        <f t="shared" si="18"/>
        <v>63250000</v>
      </c>
      <c r="K21" s="12">
        <f t="shared" si="19"/>
        <v>51750000</v>
      </c>
      <c r="L21" s="22">
        <f t="shared" si="11"/>
        <v>31500000</v>
      </c>
      <c r="M21" s="22">
        <f t="shared" si="12"/>
        <v>63000000</v>
      </c>
      <c r="N21" s="22">
        <f t="shared" si="13"/>
        <v>52500000</v>
      </c>
      <c r="O21" s="16">
        <f t="shared" si="20"/>
        <v>-5.0793650793650791</v>
      </c>
      <c r="P21" s="16">
        <f t="shared" si="21"/>
        <v>0.3968253968253968</v>
      </c>
      <c r="Q21" s="16">
        <f t="shared" si="22"/>
        <v>-1.4285714285714286</v>
      </c>
      <c r="R21" s="16">
        <f t="shared" si="23"/>
        <v>2.7</v>
      </c>
      <c r="S21" s="13">
        <f t="shared" si="24"/>
        <v>3600000</v>
      </c>
      <c r="T21" s="13">
        <f t="shared" si="25"/>
        <v>7200000</v>
      </c>
      <c r="U21" s="13">
        <f t="shared" si="26"/>
        <v>6000000</v>
      </c>
      <c r="V21" s="16">
        <f t="shared" si="27"/>
        <v>11.428571428571429</v>
      </c>
      <c r="W21" s="16">
        <f t="shared" si="28"/>
        <v>11.428571428571429</v>
      </c>
      <c r="X21" s="16">
        <f t="shared" si="29"/>
        <v>11.428571428571429</v>
      </c>
    </row>
    <row r="22" spans="1:24" ht="24.75" x14ac:dyDescent="0.25">
      <c r="A22" s="4" t="s">
        <v>25</v>
      </c>
      <c r="B22" s="8">
        <v>12500000</v>
      </c>
      <c r="C22" s="14">
        <f t="shared" si="0"/>
        <v>20</v>
      </c>
      <c r="D22" s="31">
        <v>15000000</v>
      </c>
      <c r="E22" s="17">
        <v>15000000</v>
      </c>
      <c r="F22" s="32">
        <f t="shared" si="14"/>
        <v>40500000</v>
      </c>
      <c r="G22" s="32">
        <f t="shared" si="15"/>
        <v>81000000</v>
      </c>
      <c r="H22" s="32">
        <f t="shared" si="16"/>
        <v>67500000</v>
      </c>
      <c r="I22" s="12">
        <f t="shared" si="17"/>
        <v>39000000</v>
      </c>
      <c r="J22" s="12">
        <f t="shared" si="18"/>
        <v>82500000</v>
      </c>
      <c r="K22" s="12">
        <f t="shared" si="19"/>
        <v>67500000</v>
      </c>
      <c r="L22" s="22">
        <f t="shared" si="11"/>
        <v>37500000</v>
      </c>
      <c r="M22" s="22">
        <f t="shared" si="12"/>
        <v>75000000</v>
      </c>
      <c r="N22" s="22">
        <f t="shared" si="13"/>
        <v>62500000</v>
      </c>
      <c r="O22" s="16">
        <f t="shared" si="20"/>
        <v>4</v>
      </c>
      <c r="P22" s="16">
        <f t="shared" si="21"/>
        <v>10</v>
      </c>
      <c r="Q22" s="16">
        <f t="shared" si="22"/>
        <v>8</v>
      </c>
      <c r="R22" s="16">
        <f t="shared" si="23"/>
        <v>2.7</v>
      </c>
      <c r="S22" s="13">
        <f t="shared" si="24"/>
        <v>3000000</v>
      </c>
      <c r="T22" s="13">
        <f t="shared" si="25"/>
        <v>6000000</v>
      </c>
      <c r="U22" s="13">
        <f t="shared" si="26"/>
        <v>5000000</v>
      </c>
      <c r="V22" s="16">
        <f t="shared" si="27"/>
        <v>8</v>
      </c>
      <c r="W22" s="16">
        <f t="shared" si="28"/>
        <v>8</v>
      </c>
      <c r="X22" s="16">
        <f t="shared" si="29"/>
        <v>8</v>
      </c>
    </row>
    <row r="23" spans="1:24" ht="24.75" x14ac:dyDescent="0.25">
      <c r="A23" s="4" t="s">
        <v>12</v>
      </c>
      <c r="B23" s="8">
        <v>10500000</v>
      </c>
      <c r="C23" s="14">
        <f t="shared" si="0"/>
        <v>14.285714285714285</v>
      </c>
      <c r="D23" s="31">
        <v>12000000</v>
      </c>
      <c r="E23" s="17">
        <v>13000000</v>
      </c>
      <c r="F23" s="32">
        <f t="shared" si="14"/>
        <v>35100000</v>
      </c>
      <c r="G23" s="32">
        <f t="shared" si="15"/>
        <v>70200000</v>
      </c>
      <c r="H23" s="32">
        <f t="shared" si="16"/>
        <v>58500000</v>
      </c>
      <c r="I23" s="12">
        <f t="shared" si="17"/>
        <v>31200000</v>
      </c>
      <c r="J23" s="12">
        <f t="shared" si="18"/>
        <v>66000000</v>
      </c>
      <c r="K23" s="12">
        <f t="shared" si="19"/>
        <v>54000000</v>
      </c>
      <c r="L23" s="22">
        <f t="shared" si="11"/>
        <v>31500000</v>
      </c>
      <c r="M23" s="22">
        <f t="shared" si="12"/>
        <v>63000000</v>
      </c>
      <c r="N23" s="22">
        <f t="shared" si="13"/>
        <v>52500000</v>
      </c>
      <c r="O23" s="16">
        <f t="shared" si="20"/>
        <v>-0.95238095238095244</v>
      </c>
      <c r="P23" s="16">
        <f t="shared" si="21"/>
        <v>4.7619047619047619</v>
      </c>
      <c r="Q23" s="16">
        <f t="shared" si="22"/>
        <v>2.8571428571428572</v>
      </c>
      <c r="R23" s="16">
        <f t="shared" si="23"/>
        <v>2.7</v>
      </c>
      <c r="S23" s="13">
        <f t="shared" si="24"/>
        <v>3600000</v>
      </c>
      <c r="T23" s="13">
        <f t="shared" si="25"/>
        <v>7200000</v>
      </c>
      <c r="U23" s="13">
        <f t="shared" si="26"/>
        <v>6000000</v>
      </c>
      <c r="V23" s="16">
        <f t="shared" si="27"/>
        <v>11.428571428571429</v>
      </c>
      <c r="W23" s="16">
        <f t="shared" si="28"/>
        <v>11.428571428571429</v>
      </c>
      <c r="X23" s="16">
        <f t="shared" si="29"/>
        <v>11.428571428571429</v>
      </c>
    </row>
    <row r="24" spans="1:24" ht="24.75" x14ac:dyDescent="0.25">
      <c r="A24" s="4" t="s">
        <v>13</v>
      </c>
      <c r="B24" s="8">
        <v>10500000</v>
      </c>
      <c r="C24" s="14">
        <f t="shared" si="0"/>
        <v>6.666666666666667</v>
      </c>
      <c r="D24" s="31">
        <v>11200000</v>
      </c>
      <c r="E24" s="17">
        <v>12500000</v>
      </c>
      <c r="F24" s="32">
        <f t="shared" si="14"/>
        <v>33750000</v>
      </c>
      <c r="G24" s="32">
        <f t="shared" si="15"/>
        <v>67500000</v>
      </c>
      <c r="H24" s="32">
        <f t="shared" si="16"/>
        <v>56250000</v>
      </c>
      <c r="I24" s="12">
        <f t="shared" si="17"/>
        <v>29120000</v>
      </c>
      <c r="J24" s="12">
        <f t="shared" si="18"/>
        <v>61600000</v>
      </c>
      <c r="K24" s="12">
        <f t="shared" si="19"/>
        <v>50400000</v>
      </c>
      <c r="L24" s="22">
        <f t="shared" si="11"/>
        <v>31500000</v>
      </c>
      <c r="M24" s="22">
        <f t="shared" si="12"/>
        <v>63000000</v>
      </c>
      <c r="N24" s="22">
        <f t="shared" si="13"/>
        <v>52500000</v>
      </c>
      <c r="O24" s="16">
        <f t="shared" si="20"/>
        <v>-7.5555555555555554</v>
      </c>
      <c r="P24" s="16">
        <f t="shared" si="21"/>
        <v>-2.2222222222222223</v>
      </c>
      <c r="Q24" s="16">
        <f t="shared" si="22"/>
        <v>-4</v>
      </c>
      <c r="R24" s="16">
        <f t="shared" si="23"/>
        <v>2.7</v>
      </c>
      <c r="S24" s="13">
        <f t="shared" si="24"/>
        <v>2250000</v>
      </c>
      <c r="T24" s="13">
        <f t="shared" si="25"/>
        <v>4500000</v>
      </c>
      <c r="U24" s="13">
        <f t="shared" si="26"/>
        <v>3750000</v>
      </c>
      <c r="V24" s="16">
        <f t="shared" si="27"/>
        <v>7.1428571428571423</v>
      </c>
      <c r="W24" s="16">
        <f t="shared" si="28"/>
        <v>7.1428571428571423</v>
      </c>
      <c r="X24" s="16">
        <f t="shared" si="29"/>
        <v>7.1428571428571423</v>
      </c>
    </row>
    <row r="25" spans="1:24" ht="24.75" x14ac:dyDescent="0.25">
      <c r="A25" s="4" t="s">
        <v>14</v>
      </c>
      <c r="B25" s="8">
        <v>10500000</v>
      </c>
      <c r="C25" s="14">
        <f t="shared" si="0"/>
        <v>14.285714285714285</v>
      </c>
      <c r="D25" s="31">
        <v>12000000</v>
      </c>
      <c r="E25" s="17">
        <v>12500000</v>
      </c>
      <c r="F25" s="32">
        <f t="shared" si="14"/>
        <v>33750000</v>
      </c>
      <c r="G25" s="32">
        <f t="shared" si="15"/>
        <v>67500000</v>
      </c>
      <c r="H25" s="32">
        <f t="shared" si="16"/>
        <v>56250000</v>
      </c>
      <c r="I25" s="12">
        <f t="shared" si="17"/>
        <v>31200000</v>
      </c>
      <c r="J25" s="12">
        <f t="shared" si="18"/>
        <v>66000000</v>
      </c>
      <c r="K25" s="12">
        <f t="shared" si="19"/>
        <v>54000000</v>
      </c>
      <c r="L25" s="22">
        <f t="shared" si="11"/>
        <v>31500000</v>
      </c>
      <c r="M25" s="22">
        <f t="shared" si="12"/>
        <v>63000000</v>
      </c>
      <c r="N25" s="22">
        <f t="shared" si="13"/>
        <v>52500000</v>
      </c>
      <c r="O25" s="16">
        <f t="shared" si="20"/>
        <v>-0.95238095238095244</v>
      </c>
      <c r="P25" s="16">
        <f t="shared" si="21"/>
        <v>4.7619047619047619</v>
      </c>
      <c r="Q25" s="16">
        <f t="shared" si="22"/>
        <v>2.8571428571428572</v>
      </c>
      <c r="R25" s="16">
        <f t="shared" si="23"/>
        <v>2.7</v>
      </c>
      <c r="S25" s="13">
        <f t="shared" si="24"/>
        <v>2250000</v>
      </c>
      <c r="T25" s="13">
        <f t="shared" si="25"/>
        <v>4500000</v>
      </c>
      <c r="U25" s="13">
        <f t="shared" si="26"/>
        <v>3750000</v>
      </c>
      <c r="V25" s="16">
        <f t="shared" si="27"/>
        <v>7.1428571428571423</v>
      </c>
      <c r="W25" s="16">
        <f t="shared" si="28"/>
        <v>7.1428571428571423</v>
      </c>
      <c r="X25" s="16">
        <f t="shared" si="29"/>
        <v>7.1428571428571423</v>
      </c>
    </row>
    <row r="26" spans="1:24" ht="24.75" x14ac:dyDescent="0.25">
      <c r="A26" s="4" t="s">
        <v>15</v>
      </c>
      <c r="B26" s="8">
        <v>10500000</v>
      </c>
      <c r="C26" s="14">
        <f t="shared" si="0"/>
        <v>20</v>
      </c>
      <c r="D26" s="31">
        <v>12600000</v>
      </c>
      <c r="E26" s="17">
        <v>12600000</v>
      </c>
      <c r="F26" s="32">
        <f t="shared" si="14"/>
        <v>34020000</v>
      </c>
      <c r="G26" s="32">
        <f t="shared" si="15"/>
        <v>68040000</v>
      </c>
      <c r="H26" s="32">
        <f t="shared" si="16"/>
        <v>56700000</v>
      </c>
      <c r="I26" s="12">
        <f t="shared" si="17"/>
        <v>32760000</v>
      </c>
      <c r="J26" s="12">
        <f t="shared" si="18"/>
        <v>69300000</v>
      </c>
      <c r="K26" s="12">
        <f t="shared" si="19"/>
        <v>56700000</v>
      </c>
      <c r="L26" s="22">
        <f t="shared" si="11"/>
        <v>31500000</v>
      </c>
      <c r="M26" s="22">
        <f t="shared" si="12"/>
        <v>63000000</v>
      </c>
      <c r="N26" s="22">
        <f t="shared" si="13"/>
        <v>52500000</v>
      </c>
      <c r="O26" s="16">
        <f t="shared" si="20"/>
        <v>4</v>
      </c>
      <c r="P26" s="16">
        <f t="shared" si="21"/>
        <v>10</v>
      </c>
      <c r="Q26" s="16">
        <f t="shared" si="22"/>
        <v>8</v>
      </c>
      <c r="R26" s="16">
        <f t="shared" si="23"/>
        <v>2.7</v>
      </c>
      <c r="S26" s="13">
        <f t="shared" si="24"/>
        <v>2520000</v>
      </c>
      <c r="T26" s="13">
        <f t="shared" si="25"/>
        <v>5040000</v>
      </c>
      <c r="U26" s="13">
        <f t="shared" si="26"/>
        <v>4200000</v>
      </c>
      <c r="V26" s="16">
        <f t="shared" si="27"/>
        <v>8</v>
      </c>
      <c r="W26" s="16">
        <f t="shared" si="28"/>
        <v>8</v>
      </c>
      <c r="X26" s="16">
        <f t="shared" si="29"/>
        <v>8</v>
      </c>
    </row>
    <row r="27" spans="1:24" ht="24.75" x14ac:dyDescent="0.25">
      <c r="A27" s="3" t="s">
        <v>16</v>
      </c>
      <c r="B27" s="7">
        <v>12000000</v>
      </c>
      <c r="C27" s="14">
        <f t="shared" si="0"/>
        <v>0</v>
      </c>
      <c r="D27" s="31">
        <v>12000000</v>
      </c>
      <c r="E27" s="17">
        <v>13500000</v>
      </c>
      <c r="F27" s="32">
        <f t="shared" si="14"/>
        <v>36450000</v>
      </c>
      <c r="G27" s="32">
        <f t="shared" si="15"/>
        <v>72900000</v>
      </c>
      <c r="H27" s="32">
        <f t="shared" si="16"/>
        <v>60750000</v>
      </c>
      <c r="I27" s="12">
        <f t="shared" si="17"/>
        <v>31200000</v>
      </c>
      <c r="J27" s="12">
        <f t="shared" si="18"/>
        <v>66000000</v>
      </c>
      <c r="K27" s="12">
        <f t="shared" si="19"/>
        <v>54000000</v>
      </c>
      <c r="L27" s="22">
        <f t="shared" si="11"/>
        <v>36000000</v>
      </c>
      <c r="M27" s="22">
        <f t="shared" si="12"/>
        <v>72000000</v>
      </c>
      <c r="N27" s="22">
        <f t="shared" si="13"/>
        <v>60000000</v>
      </c>
      <c r="O27" s="16">
        <f t="shared" si="20"/>
        <v>-13.333333333333334</v>
      </c>
      <c r="P27" s="16">
        <f t="shared" si="21"/>
        <v>-8.3333333333333321</v>
      </c>
      <c r="Q27" s="16">
        <f t="shared" si="22"/>
        <v>-10</v>
      </c>
      <c r="R27" s="16">
        <f t="shared" si="23"/>
        <v>2.7</v>
      </c>
      <c r="S27" s="13">
        <f t="shared" si="24"/>
        <v>450000</v>
      </c>
      <c r="T27" s="13">
        <f t="shared" si="25"/>
        <v>900000</v>
      </c>
      <c r="U27" s="13">
        <f t="shared" si="26"/>
        <v>750000</v>
      </c>
      <c r="V27" s="16">
        <f t="shared" si="27"/>
        <v>1.25</v>
      </c>
      <c r="W27" s="16">
        <f t="shared" si="28"/>
        <v>1.25</v>
      </c>
      <c r="X27" s="16">
        <f t="shared" si="29"/>
        <v>1.25</v>
      </c>
    </row>
    <row r="28" spans="1:24" ht="24.75" x14ac:dyDescent="0.25">
      <c r="A28" s="6" t="s">
        <v>26</v>
      </c>
      <c r="B28" s="10">
        <v>10500000</v>
      </c>
      <c r="C28" s="14">
        <f t="shared" si="0"/>
        <v>16.19047619047619</v>
      </c>
      <c r="D28" s="31">
        <v>12200000</v>
      </c>
      <c r="E28" s="17">
        <v>12500000</v>
      </c>
      <c r="F28" s="32">
        <f t="shared" si="14"/>
        <v>33750000</v>
      </c>
      <c r="G28" s="32">
        <f t="shared" si="15"/>
        <v>67500000</v>
      </c>
      <c r="H28" s="32">
        <f t="shared" si="16"/>
        <v>56250000</v>
      </c>
      <c r="I28" s="12">
        <f t="shared" si="17"/>
        <v>31720000</v>
      </c>
      <c r="J28" s="12">
        <f t="shared" si="18"/>
        <v>67100000</v>
      </c>
      <c r="K28" s="12">
        <f t="shared" si="19"/>
        <v>54900000</v>
      </c>
      <c r="L28" s="22">
        <f t="shared" si="11"/>
        <v>31500000</v>
      </c>
      <c r="M28" s="22">
        <f t="shared" si="12"/>
        <v>63000000</v>
      </c>
      <c r="N28" s="22">
        <f t="shared" si="13"/>
        <v>52500000</v>
      </c>
      <c r="O28" s="16">
        <f t="shared" si="20"/>
        <v>0.69841269841269837</v>
      </c>
      <c r="P28" s="16">
        <f t="shared" si="21"/>
        <v>6.5079365079365088</v>
      </c>
      <c r="Q28" s="16">
        <f t="shared" si="22"/>
        <v>4.5714285714285712</v>
      </c>
      <c r="R28" s="16">
        <f t="shared" si="23"/>
        <v>2.7</v>
      </c>
      <c r="S28" s="13">
        <f t="shared" si="24"/>
        <v>2250000</v>
      </c>
      <c r="T28" s="13">
        <f t="shared" si="25"/>
        <v>4500000</v>
      </c>
      <c r="U28" s="13">
        <f t="shared" si="26"/>
        <v>3750000</v>
      </c>
      <c r="V28" s="16">
        <f t="shared" si="27"/>
        <v>7.1428571428571423</v>
      </c>
      <c r="W28" s="16">
        <f t="shared" si="28"/>
        <v>7.1428571428571423</v>
      </c>
      <c r="X28" s="16">
        <f t="shared" si="29"/>
        <v>7.1428571428571423</v>
      </c>
    </row>
    <row r="29" spans="1:24" ht="24.75" x14ac:dyDescent="0.25">
      <c r="A29" s="6" t="s">
        <v>17</v>
      </c>
      <c r="B29" s="8">
        <v>10500000</v>
      </c>
      <c r="C29" s="14">
        <f t="shared" si="0"/>
        <v>14.285714285714285</v>
      </c>
      <c r="D29" s="31">
        <v>12000000</v>
      </c>
      <c r="E29" s="17">
        <v>14000000</v>
      </c>
      <c r="F29" s="32">
        <f t="shared" si="14"/>
        <v>37800000</v>
      </c>
      <c r="G29" s="32">
        <f t="shared" si="15"/>
        <v>75600000</v>
      </c>
      <c r="H29" s="32">
        <f t="shared" si="16"/>
        <v>63000000</v>
      </c>
      <c r="I29" s="12">
        <f t="shared" si="17"/>
        <v>31200000</v>
      </c>
      <c r="J29" s="12">
        <f t="shared" si="18"/>
        <v>66000000</v>
      </c>
      <c r="K29" s="12">
        <f t="shared" si="19"/>
        <v>54000000</v>
      </c>
      <c r="L29" s="22">
        <f t="shared" si="11"/>
        <v>31500000</v>
      </c>
      <c r="M29" s="22">
        <f t="shared" si="12"/>
        <v>63000000</v>
      </c>
      <c r="N29" s="22">
        <f t="shared" si="13"/>
        <v>52500000</v>
      </c>
      <c r="O29" s="16">
        <f t="shared" si="20"/>
        <v>-0.95238095238095244</v>
      </c>
      <c r="P29" s="16">
        <f t="shared" si="21"/>
        <v>4.7619047619047619</v>
      </c>
      <c r="Q29" s="16">
        <f t="shared" si="22"/>
        <v>2.8571428571428572</v>
      </c>
      <c r="R29" s="16">
        <f t="shared" si="23"/>
        <v>2.7</v>
      </c>
      <c r="S29" s="13">
        <f t="shared" si="24"/>
        <v>6300000</v>
      </c>
      <c r="T29" s="13"/>
      <c r="U29" s="13"/>
      <c r="V29" s="16"/>
      <c r="W29" s="16"/>
      <c r="X29" s="16"/>
    </row>
    <row r="30" spans="1:24" ht="24.75" x14ac:dyDescent="0.25">
      <c r="A30" s="6" t="s">
        <v>27</v>
      </c>
      <c r="B30" s="11">
        <v>22000000</v>
      </c>
      <c r="C30" s="14">
        <f t="shared" si="0"/>
        <v>13.636363636363635</v>
      </c>
      <c r="D30" s="31">
        <v>25000000</v>
      </c>
      <c r="E30" s="17">
        <v>25000000</v>
      </c>
      <c r="F30" s="32">
        <f t="shared" si="14"/>
        <v>67500000</v>
      </c>
      <c r="G30" s="32">
        <f t="shared" si="15"/>
        <v>135000000</v>
      </c>
      <c r="H30" s="32">
        <f t="shared" si="16"/>
        <v>112500000</v>
      </c>
      <c r="I30" s="12">
        <f t="shared" si="17"/>
        <v>65000000</v>
      </c>
      <c r="J30" s="12">
        <f t="shared" si="18"/>
        <v>137500000</v>
      </c>
      <c r="K30" s="12">
        <f t="shared" si="19"/>
        <v>112500000</v>
      </c>
      <c r="L30" s="22">
        <f t="shared" si="11"/>
        <v>66000000</v>
      </c>
      <c r="M30" s="22">
        <f t="shared" si="12"/>
        <v>132000000</v>
      </c>
      <c r="N30" s="22">
        <f t="shared" si="13"/>
        <v>110000000</v>
      </c>
      <c r="O30" s="16">
        <f t="shared" si="20"/>
        <v>-1.5151515151515151</v>
      </c>
      <c r="P30" s="16">
        <f t="shared" si="21"/>
        <v>4.1666666666666661</v>
      </c>
      <c r="Q30" s="16">
        <f t="shared" si="22"/>
        <v>2.2727272727272729</v>
      </c>
      <c r="R30" s="16"/>
      <c r="S30" s="13">
        <f t="shared" si="24"/>
        <v>1500000</v>
      </c>
      <c r="T30" s="13"/>
      <c r="U30" s="13"/>
      <c r="V30" s="16"/>
      <c r="W30" s="16"/>
      <c r="X30" s="16"/>
    </row>
    <row r="31" spans="1:24" ht="24.75" x14ac:dyDescent="0.55000000000000004">
      <c r="A31" s="6" t="s">
        <v>28</v>
      </c>
      <c r="B31" s="15">
        <v>15000000</v>
      </c>
      <c r="C31" s="14">
        <f t="shared" si="0"/>
        <v>22</v>
      </c>
      <c r="D31" s="31">
        <v>18300000</v>
      </c>
      <c r="E31" s="17">
        <v>19000000</v>
      </c>
      <c r="F31" s="32">
        <f t="shared" si="14"/>
        <v>51300000</v>
      </c>
      <c r="G31" s="32">
        <f t="shared" si="15"/>
        <v>102600000</v>
      </c>
      <c r="H31" s="32">
        <f t="shared" si="16"/>
        <v>85500000</v>
      </c>
      <c r="I31" s="12">
        <f t="shared" si="17"/>
        <v>47580000</v>
      </c>
      <c r="J31" s="12">
        <f t="shared" si="18"/>
        <v>100650000</v>
      </c>
      <c r="K31" s="12">
        <f t="shared" si="19"/>
        <v>82350000</v>
      </c>
      <c r="L31" s="22">
        <f t="shared" si="11"/>
        <v>45000000</v>
      </c>
      <c r="M31" s="22">
        <f t="shared" si="12"/>
        <v>90000000</v>
      </c>
      <c r="N31" s="22">
        <f t="shared" si="13"/>
        <v>75000000</v>
      </c>
      <c r="O31" s="16">
        <f t="shared" si="20"/>
        <v>5.7333333333333334</v>
      </c>
      <c r="P31" s="16">
        <f t="shared" si="21"/>
        <v>11.833333333333334</v>
      </c>
      <c r="Q31" s="16">
        <f t="shared" si="22"/>
        <v>9.8000000000000007</v>
      </c>
      <c r="R31" s="16">
        <f t="shared" si="23"/>
        <v>2.7</v>
      </c>
      <c r="S31" s="13">
        <f t="shared" si="24"/>
        <v>6300000</v>
      </c>
      <c r="T31" s="13">
        <f t="shared" si="25"/>
        <v>12600000</v>
      </c>
      <c r="U31" s="13">
        <f t="shared" ref="U31:U33" si="30">H31-N31</f>
        <v>10500000</v>
      </c>
      <c r="V31" s="16">
        <f t="shared" si="27"/>
        <v>14.000000000000002</v>
      </c>
      <c r="W31" s="16">
        <f t="shared" si="28"/>
        <v>14.000000000000002</v>
      </c>
      <c r="X31" s="16">
        <f t="shared" si="29"/>
        <v>14.000000000000002</v>
      </c>
    </row>
    <row r="32" spans="1:24" ht="24.75" x14ac:dyDescent="0.25">
      <c r="A32" s="6" t="s">
        <v>29</v>
      </c>
      <c r="B32" s="2"/>
      <c r="C32" s="14"/>
      <c r="D32" s="31">
        <v>11000000</v>
      </c>
      <c r="E32" s="17">
        <v>12500000</v>
      </c>
      <c r="F32" s="32">
        <f t="shared" si="14"/>
        <v>33750000</v>
      </c>
      <c r="G32" s="32">
        <f t="shared" si="15"/>
        <v>67500000</v>
      </c>
      <c r="H32" s="32">
        <f t="shared" si="16"/>
        <v>56250000</v>
      </c>
      <c r="I32" s="12">
        <f t="shared" si="17"/>
        <v>28600000</v>
      </c>
      <c r="J32" s="12">
        <f t="shared" si="18"/>
        <v>60500000</v>
      </c>
      <c r="K32" s="12">
        <f t="shared" si="19"/>
        <v>49500000</v>
      </c>
      <c r="L32" s="22">
        <f t="shared" si="11"/>
        <v>0</v>
      </c>
      <c r="M32" s="22">
        <f t="shared" si="12"/>
        <v>0</v>
      </c>
      <c r="N32" s="22">
        <f t="shared" si="13"/>
        <v>0</v>
      </c>
      <c r="O32" s="16"/>
      <c r="P32" s="16"/>
      <c r="Q32" s="16"/>
      <c r="R32" s="16">
        <f t="shared" si="23"/>
        <v>2.7</v>
      </c>
      <c r="S32" s="13">
        <f t="shared" si="24"/>
        <v>33750000</v>
      </c>
      <c r="T32" s="13">
        <f t="shared" si="25"/>
        <v>67500000</v>
      </c>
      <c r="U32" s="13">
        <f t="shared" si="30"/>
        <v>56250000</v>
      </c>
      <c r="V32" s="16"/>
      <c r="W32" s="16"/>
      <c r="X32" s="16"/>
    </row>
    <row r="33" spans="1:24" ht="24.75" x14ac:dyDescent="0.25">
      <c r="A33" s="6" t="s">
        <v>30</v>
      </c>
      <c r="B33" s="2"/>
      <c r="C33" s="14"/>
      <c r="D33" s="31">
        <v>12000000</v>
      </c>
      <c r="E33" s="17">
        <v>12500000</v>
      </c>
      <c r="F33" s="32">
        <f t="shared" si="14"/>
        <v>33750000</v>
      </c>
      <c r="G33" s="32">
        <f t="shared" si="15"/>
        <v>67500000</v>
      </c>
      <c r="H33" s="32">
        <f t="shared" si="16"/>
        <v>56250000</v>
      </c>
      <c r="I33" s="12">
        <f t="shared" si="17"/>
        <v>31200000</v>
      </c>
      <c r="J33" s="12">
        <f t="shared" si="18"/>
        <v>66000000</v>
      </c>
      <c r="K33" s="12">
        <f t="shared" si="19"/>
        <v>54000000</v>
      </c>
      <c r="L33" s="22">
        <f t="shared" si="11"/>
        <v>0</v>
      </c>
      <c r="M33" s="22">
        <f t="shared" si="12"/>
        <v>0</v>
      </c>
      <c r="N33" s="22">
        <f t="shared" si="13"/>
        <v>0</v>
      </c>
      <c r="O33" s="16"/>
      <c r="P33" s="16"/>
      <c r="Q33" s="16"/>
      <c r="R33" s="16">
        <f t="shared" si="23"/>
        <v>2.7</v>
      </c>
      <c r="S33" s="13">
        <f t="shared" si="24"/>
        <v>33750000</v>
      </c>
      <c r="T33" s="13">
        <f t="shared" si="25"/>
        <v>67500000</v>
      </c>
      <c r="U33" s="13">
        <f t="shared" si="30"/>
        <v>56250000</v>
      </c>
      <c r="V33" s="16"/>
      <c r="W33" s="16"/>
      <c r="X33" s="16"/>
    </row>
    <row r="34" spans="1:24" x14ac:dyDescent="0.25">
      <c r="E34" s="18">
        <f>AVERAGE(E2:E33)</f>
        <v>17037500</v>
      </c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 (3)</vt:lpstr>
      <vt:lpstr>Sheet1 (2)</vt:lpstr>
      <vt:lpstr>Sheet1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f_salmani</dc:creator>
  <cp:lastModifiedBy>s_aeftekhari</cp:lastModifiedBy>
  <cp:lastPrinted>2026-03-15T08:34:45Z</cp:lastPrinted>
  <dcterms:created xsi:type="dcterms:W3CDTF">2023-07-15T04:24:34Z</dcterms:created>
  <dcterms:modified xsi:type="dcterms:W3CDTF">2026-03-15T08:34:51Z</dcterms:modified>
</cp:coreProperties>
</file>